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12120" windowHeight="3930" tabRatio="282" activeTab="1"/>
  </bookViews>
  <sheets>
    <sheet name="Сортиментна" sheetId="1" r:id="rId1"/>
    <sheet name="Зведена сама" sheetId="2" r:id="rId2"/>
  </sheets>
  <definedNames/>
  <calcPr fullCalcOnLoad="1"/>
</workbook>
</file>

<file path=xl/sharedStrings.xml><?xml version="1.0" encoding="utf-8"?>
<sst xmlns="http://schemas.openxmlformats.org/spreadsheetml/2006/main" count="794" uniqueCount="96">
  <si>
    <t>Назва держлісгоспів</t>
  </si>
  <si>
    <t>Всього</t>
  </si>
  <si>
    <t>в т.ч.</t>
  </si>
  <si>
    <t>із ділової</t>
  </si>
  <si>
    <t>Із             к р у г л и х</t>
  </si>
  <si>
    <t>ділова</t>
  </si>
  <si>
    <t>дрова</t>
  </si>
  <si>
    <t>круглих</t>
  </si>
  <si>
    <t>техсировина</t>
  </si>
  <si>
    <t>пиловник</t>
  </si>
  <si>
    <t>в тому числі</t>
  </si>
  <si>
    <t>Баланси</t>
  </si>
  <si>
    <t>I</t>
  </si>
  <si>
    <t>сорт</t>
  </si>
  <si>
    <t>II</t>
  </si>
  <si>
    <t>III</t>
  </si>
  <si>
    <t>Березнівський</t>
  </si>
  <si>
    <t>Володимирецький</t>
  </si>
  <si>
    <t>Висоцький</t>
  </si>
  <si>
    <t>Дубенський</t>
  </si>
  <si>
    <t>Дубровицький</t>
  </si>
  <si>
    <t>Зарічненський</t>
  </si>
  <si>
    <t>Клеванський</t>
  </si>
  <si>
    <t>Клесівський</t>
  </si>
  <si>
    <t>Костопільський</t>
  </si>
  <si>
    <t>Млинівський</t>
  </si>
  <si>
    <t>Остківський</t>
  </si>
  <si>
    <t>Острозький</t>
  </si>
  <si>
    <t>Рокитнівський</t>
  </si>
  <si>
    <t>Сарненський</t>
  </si>
  <si>
    <t>Соснівський</t>
  </si>
  <si>
    <t>РАЗОМ</t>
  </si>
  <si>
    <t>Будліс</t>
  </si>
  <si>
    <t>фансировина рядова, всього</t>
  </si>
  <si>
    <t xml:space="preserve">Сортиментна структура </t>
  </si>
  <si>
    <t>Всього  тис.м3</t>
  </si>
  <si>
    <t>Хвойні  тис.м3</t>
  </si>
  <si>
    <t>Сосна  тис.м3</t>
  </si>
  <si>
    <t>Ялина  тис.м3</t>
  </si>
  <si>
    <t>Твердолитстяні  тис.м3</t>
  </si>
  <si>
    <t>Дуб  тис.м3</t>
  </si>
  <si>
    <t>Береза  тис.м3</t>
  </si>
  <si>
    <t>Ясен  тис.м3</t>
  </si>
  <si>
    <t>Клен  тис.м3</t>
  </si>
  <si>
    <t>Граб  тис.м3</t>
  </si>
  <si>
    <t>М`яколистяні  тис.м3</t>
  </si>
  <si>
    <t>Вільха  тис.м3</t>
  </si>
  <si>
    <t>Осика  тис.м3</t>
  </si>
  <si>
    <t>Інші  тис.м3</t>
  </si>
  <si>
    <t>№</t>
  </si>
  <si>
    <t>п/п</t>
  </si>
  <si>
    <t>Найменування</t>
  </si>
  <si>
    <t>сортиментів</t>
  </si>
  <si>
    <t>Хвойні</t>
  </si>
  <si>
    <t>Твердолистяні</t>
  </si>
  <si>
    <t>М'яколистяні</t>
  </si>
  <si>
    <t>Разом</t>
  </si>
  <si>
    <t>всього</t>
  </si>
  <si>
    <t>в т. ч.</t>
  </si>
  <si>
    <t>сосна</t>
  </si>
  <si>
    <t>ялина</t>
  </si>
  <si>
    <t>дуб</t>
  </si>
  <si>
    <t>ясен</t>
  </si>
  <si>
    <t>клен</t>
  </si>
  <si>
    <t>граб</t>
  </si>
  <si>
    <t>береза</t>
  </si>
  <si>
    <t>осика</t>
  </si>
  <si>
    <t>вільха</t>
  </si>
  <si>
    <t>інші</t>
  </si>
  <si>
    <t>1.</t>
  </si>
  <si>
    <t>Лісопродукція - всього</t>
  </si>
  <si>
    <t>в т.ч. ділова</t>
  </si>
  <si>
    <t xml:space="preserve">2.  </t>
  </si>
  <si>
    <t>З діловоі:</t>
  </si>
  <si>
    <t xml:space="preserve">    техсировина</t>
  </si>
  <si>
    <t>3.</t>
  </si>
  <si>
    <t>З лісоматеріалів круглих:</t>
  </si>
  <si>
    <t>в т. ч. по сортах:1 сорт</t>
  </si>
  <si>
    <t>стругання - всього</t>
  </si>
  <si>
    <t>лущення - всього</t>
  </si>
  <si>
    <t>в т. ч. по сортах: 1 сорт</t>
  </si>
  <si>
    <t xml:space="preserve">Фансировина для </t>
  </si>
  <si>
    <t>Пиловник - всього</t>
  </si>
  <si>
    <t>лісоматеріали круглі</t>
  </si>
  <si>
    <t xml:space="preserve">         дрова</t>
  </si>
  <si>
    <t xml:space="preserve">                                                                                              тис.м3</t>
  </si>
  <si>
    <t>фансировина строгана,всього</t>
  </si>
  <si>
    <t>Рівненський</t>
  </si>
  <si>
    <t xml:space="preserve">                           2 сорт</t>
  </si>
  <si>
    <t xml:space="preserve">                           3 сорт</t>
  </si>
  <si>
    <t>Володимирецький СЛАП</t>
  </si>
  <si>
    <t>Рокитнівський СЛАП</t>
  </si>
  <si>
    <t>лісосічного фонду на 2018 рік по Рівненському ОУЛМГ.</t>
  </si>
  <si>
    <t>лісосічного фонду РГК на 2018 рік по Рівненському ОУЛМГ.</t>
  </si>
  <si>
    <t>Рафалівський</t>
  </si>
  <si>
    <t>Начальник управління                                                                    В. М. Сухович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</si>
</sst>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0.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2" fontId="1" fillId="33" borderId="20" xfId="0" applyNumberFormat="1" applyFont="1" applyFill="1" applyBorder="1" applyAlignment="1">
      <alignment horizontal="righ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top" wrapText="1"/>
    </xf>
    <xf numFmtId="2" fontId="1" fillId="33" borderId="13" xfId="0" applyNumberFormat="1" applyFont="1" applyFill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1" fillId="0" borderId="33" xfId="0" applyNumberFormat="1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2" fontId="1" fillId="0" borderId="34" xfId="0" applyNumberFormat="1" applyFont="1" applyFill="1" applyBorder="1" applyAlignment="1">
      <alignment vertical="top" wrapText="1"/>
    </xf>
    <xf numFmtId="2" fontId="1" fillId="0" borderId="35" xfId="0" applyNumberFormat="1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2" fontId="1" fillId="0" borderId="36" xfId="0" applyNumberFormat="1" applyFont="1" applyFill="1" applyBorder="1" applyAlignment="1">
      <alignment vertical="top" wrapText="1"/>
    </xf>
    <xf numFmtId="2" fontId="1" fillId="0" borderId="37" xfId="0" applyNumberFormat="1" applyFont="1" applyFill="1" applyBorder="1" applyAlignment="1">
      <alignment vertical="top" wrapText="1"/>
    </xf>
    <xf numFmtId="2" fontId="1" fillId="0" borderId="38" xfId="0" applyNumberFormat="1" applyFont="1" applyFill="1" applyBorder="1" applyAlignment="1">
      <alignment vertical="top" wrapText="1"/>
    </xf>
    <xf numFmtId="2" fontId="1" fillId="0" borderId="39" xfId="0" applyNumberFormat="1" applyFont="1" applyFill="1" applyBorder="1" applyAlignment="1">
      <alignment vertical="top" wrapText="1"/>
    </xf>
    <xf numFmtId="2" fontId="1" fillId="0" borderId="40" xfId="0" applyNumberFormat="1" applyFont="1" applyFill="1" applyBorder="1" applyAlignment="1">
      <alignment vertical="top" wrapText="1"/>
    </xf>
    <xf numFmtId="2" fontId="1" fillId="0" borderId="38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2" fontId="1" fillId="34" borderId="13" xfId="0" applyNumberFormat="1" applyFont="1" applyFill="1" applyBorder="1" applyAlignment="1">
      <alignment vertical="top" wrapText="1"/>
    </xf>
    <xf numFmtId="2" fontId="1" fillId="34" borderId="20" xfId="0" applyNumberFormat="1" applyFont="1" applyFill="1" applyBorder="1" applyAlignment="1">
      <alignment vertical="top" wrapText="1"/>
    </xf>
    <xf numFmtId="2" fontId="1" fillId="34" borderId="19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192" fontId="1" fillId="0" borderId="33" xfId="0" applyNumberFormat="1" applyFont="1" applyFill="1" applyBorder="1" applyAlignment="1">
      <alignment vertical="top" wrapText="1"/>
    </xf>
    <xf numFmtId="192" fontId="1" fillId="0" borderId="36" xfId="0" applyNumberFormat="1" applyFont="1" applyFill="1" applyBorder="1" applyAlignment="1">
      <alignment vertical="top" wrapText="1"/>
    </xf>
    <xf numFmtId="192" fontId="1" fillId="0" borderId="19" xfId="0" applyNumberFormat="1" applyFont="1" applyFill="1" applyBorder="1" applyAlignment="1">
      <alignment vertical="top" wrapText="1"/>
    </xf>
    <xf numFmtId="192" fontId="1" fillId="0" borderId="37" xfId="0" applyNumberFormat="1" applyFont="1" applyFill="1" applyBorder="1" applyAlignment="1">
      <alignment vertical="top" wrapText="1"/>
    </xf>
    <xf numFmtId="192" fontId="1" fillId="0" borderId="13" xfId="0" applyNumberFormat="1" applyFont="1" applyFill="1" applyBorder="1" applyAlignment="1">
      <alignment vertical="top" wrapText="1"/>
    </xf>
    <xf numFmtId="192" fontId="1" fillId="34" borderId="13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vertical="top" wrapText="1"/>
    </xf>
    <xf numFmtId="2" fontId="1" fillId="0" borderId="26" xfId="0" applyNumberFormat="1" applyFont="1" applyFill="1" applyBorder="1" applyAlignment="1">
      <alignment vertical="top" wrapText="1"/>
    </xf>
    <xf numFmtId="2" fontId="1" fillId="0" borderId="41" xfId="0" applyNumberFormat="1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top" wrapText="1"/>
    </xf>
    <xf numFmtId="2" fontId="1" fillId="0" borderId="41" xfId="0" applyNumberFormat="1" applyFont="1" applyFill="1" applyBorder="1" applyAlignment="1">
      <alignment vertical="top" wrapText="1"/>
    </xf>
    <xf numFmtId="2" fontId="1" fillId="0" borderId="42" xfId="0" applyNumberFormat="1" applyFont="1" applyFill="1" applyBorder="1" applyAlignment="1">
      <alignment vertical="top" wrapText="1"/>
    </xf>
    <xf numFmtId="2" fontId="1" fillId="0" borderId="2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6" fillId="34" borderId="43" xfId="0" applyNumberFormat="1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2" fontId="1" fillId="34" borderId="21" xfId="0" applyNumberFormat="1" applyFont="1" applyFill="1" applyBorder="1" applyAlignment="1">
      <alignment vertical="top" wrapText="1"/>
    </xf>
    <xf numFmtId="2" fontId="1" fillId="34" borderId="36" xfId="0" applyNumberFormat="1" applyFont="1" applyFill="1" applyBorder="1" applyAlignment="1">
      <alignment vertical="top" wrapText="1"/>
    </xf>
    <xf numFmtId="192" fontId="1" fillId="34" borderId="20" xfId="0" applyNumberFormat="1" applyFont="1" applyFill="1" applyBorder="1" applyAlignment="1">
      <alignment vertical="top" wrapText="1"/>
    </xf>
    <xf numFmtId="192" fontId="1" fillId="34" borderId="40" xfId="0" applyNumberFormat="1" applyFont="1" applyFill="1" applyBorder="1" applyAlignment="1">
      <alignment vertical="top" wrapText="1"/>
    </xf>
    <xf numFmtId="2" fontId="1" fillId="34" borderId="37" xfId="0" applyNumberFormat="1" applyFont="1" applyFill="1" applyBorder="1" applyAlignment="1">
      <alignment vertical="top" wrapText="1"/>
    </xf>
    <xf numFmtId="2" fontId="1" fillId="34" borderId="40" xfId="0" applyNumberFormat="1" applyFont="1" applyFill="1" applyBorder="1" applyAlignment="1">
      <alignment vertical="top" wrapText="1"/>
    </xf>
    <xf numFmtId="2" fontId="1" fillId="34" borderId="44" xfId="0" applyNumberFormat="1" applyFont="1" applyFill="1" applyBorder="1" applyAlignment="1">
      <alignment vertical="top" wrapText="1"/>
    </xf>
    <xf numFmtId="192" fontId="1" fillId="34" borderId="42" xfId="0" applyNumberFormat="1" applyFont="1" applyFill="1" applyBorder="1" applyAlignment="1">
      <alignment vertical="top" wrapText="1"/>
    </xf>
    <xf numFmtId="2" fontId="1" fillId="34" borderId="41" xfId="0" applyNumberFormat="1" applyFont="1" applyFill="1" applyBorder="1" applyAlignment="1">
      <alignment vertical="top" wrapText="1"/>
    </xf>
    <xf numFmtId="2" fontId="1" fillId="34" borderId="42" xfId="0" applyNumberFormat="1" applyFont="1" applyFill="1" applyBorder="1" applyAlignment="1">
      <alignment vertical="top" wrapText="1"/>
    </xf>
    <xf numFmtId="192" fontId="1" fillId="34" borderId="17" xfId="0" applyNumberFormat="1" applyFont="1" applyFill="1" applyBorder="1" applyAlignment="1">
      <alignment vertical="top" wrapText="1"/>
    </xf>
    <xf numFmtId="2" fontId="6" fillId="34" borderId="17" xfId="0" applyNumberFormat="1" applyFont="1" applyFill="1" applyBorder="1" applyAlignment="1">
      <alignment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191" fontId="1" fillId="34" borderId="32" xfId="0" applyNumberFormat="1" applyFont="1" applyFill="1" applyBorder="1" applyAlignment="1">
      <alignment vertical="top" wrapText="1"/>
    </xf>
    <xf numFmtId="191" fontId="1" fillId="34" borderId="39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2" fontId="1" fillId="34" borderId="26" xfId="0" applyNumberFormat="1" applyFont="1" applyFill="1" applyBorder="1" applyAlignment="1">
      <alignment vertical="top" wrapText="1"/>
    </xf>
    <xf numFmtId="191" fontId="1" fillId="34" borderId="28" xfId="0" applyNumberFormat="1" applyFont="1" applyFill="1" applyBorder="1" applyAlignment="1">
      <alignment vertical="top" wrapText="1"/>
    </xf>
    <xf numFmtId="2" fontId="6" fillId="34" borderId="46" xfId="0" applyNumberFormat="1" applyFont="1" applyFill="1" applyBorder="1" applyAlignment="1">
      <alignment vertical="top" wrapText="1"/>
    </xf>
    <xf numFmtId="2" fontId="6" fillId="34" borderId="15" xfId="0" applyNumberFormat="1" applyFont="1" applyFill="1" applyBorder="1" applyAlignment="1">
      <alignment vertical="top" wrapText="1"/>
    </xf>
    <xf numFmtId="2" fontId="6" fillId="34" borderId="14" xfId="0" applyNumberFormat="1" applyFont="1" applyFill="1" applyBorder="1" applyAlignment="1">
      <alignment vertical="top" wrapText="1"/>
    </xf>
    <xf numFmtId="2" fontId="1" fillId="0" borderId="21" xfId="0" applyNumberFormat="1" applyFont="1" applyFill="1" applyBorder="1" applyAlignment="1">
      <alignment vertical="top" wrapText="1"/>
    </xf>
    <xf numFmtId="2" fontId="1" fillId="0" borderId="40" xfId="0" applyNumberFormat="1" applyFont="1" applyFill="1" applyBorder="1" applyAlignment="1">
      <alignment horizontal="center" vertical="top" wrapText="1"/>
    </xf>
    <xf numFmtId="2" fontId="1" fillId="0" borderId="36" xfId="0" applyNumberFormat="1" applyFont="1" applyFill="1" applyBorder="1" applyAlignment="1">
      <alignment horizontal="center" vertical="top" wrapText="1"/>
    </xf>
    <xf numFmtId="2" fontId="1" fillId="0" borderId="39" xfId="0" applyNumberFormat="1" applyFont="1" applyFill="1" applyBorder="1" applyAlignment="1">
      <alignment horizontal="center" vertical="top" wrapText="1"/>
    </xf>
    <xf numFmtId="2" fontId="1" fillId="0" borderId="47" xfId="0" applyNumberFormat="1" applyFont="1" applyFill="1" applyBorder="1" applyAlignment="1">
      <alignment vertical="top" wrapText="1"/>
    </xf>
    <xf numFmtId="2" fontId="1" fillId="0" borderId="42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vertical="top" wrapText="1"/>
    </xf>
    <xf numFmtId="2" fontId="6" fillId="0" borderId="17" xfId="0" applyNumberFormat="1" applyFont="1" applyFill="1" applyBorder="1" applyAlignment="1">
      <alignment vertical="top" wrapText="1"/>
    </xf>
    <xf numFmtId="192" fontId="1" fillId="0" borderId="20" xfId="0" applyNumberFormat="1" applyFont="1" applyFill="1" applyBorder="1" applyAlignment="1">
      <alignment vertical="top" wrapText="1"/>
    </xf>
    <xf numFmtId="192" fontId="1" fillId="0" borderId="40" xfId="0" applyNumberFormat="1" applyFont="1" applyFill="1" applyBorder="1" applyAlignment="1">
      <alignment vertical="top" wrapText="1"/>
    </xf>
    <xf numFmtId="192" fontId="1" fillId="0" borderId="39" xfId="0" applyNumberFormat="1" applyFont="1" applyFill="1" applyBorder="1" applyAlignment="1">
      <alignment vertical="top" wrapText="1"/>
    </xf>
    <xf numFmtId="2" fontId="6" fillId="34" borderId="48" xfId="0" applyNumberFormat="1" applyFont="1" applyFill="1" applyBorder="1" applyAlignment="1">
      <alignment vertical="top" wrapText="1"/>
    </xf>
    <xf numFmtId="2" fontId="1" fillId="0" borderId="27" xfId="0" applyNumberFormat="1" applyFont="1" applyFill="1" applyBorder="1" applyAlignment="1">
      <alignment vertical="top" wrapText="1"/>
    </xf>
    <xf numFmtId="192" fontId="1" fillId="0" borderId="42" xfId="0" applyNumberFormat="1" applyFont="1" applyFill="1" applyBorder="1" applyAlignment="1">
      <alignment vertical="top" wrapText="1"/>
    </xf>
    <xf numFmtId="192" fontId="1" fillId="0" borderId="26" xfId="0" applyNumberFormat="1" applyFont="1" applyFill="1" applyBorder="1" applyAlignment="1">
      <alignment vertical="top" wrapText="1"/>
    </xf>
    <xf numFmtId="192" fontId="1" fillId="0" borderId="28" xfId="0" applyNumberFormat="1" applyFont="1" applyFill="1" applyBorder="1" applyAlignment="1">
      <alignment vertical="top" wrapText="1"/>
    </xf>
    <xf numFmtId="192" fontId="1" fillId="34" borderId="19" xfId="0" applyNumberFormat="1" applyFont="1" applyFill="1" applyBorder="1" applyAlignment="1">
      <alignment vertical="top" wrapText="1"/>
    </xf>
    <xf numFmtId="192" fontId="1" fillId="34" borderId="37" xfId="0" applyNumberFormat="1" applyFont="1" applyFill="1" applyBorder="1" applyAlignment="1">
      <alignment vertical="top" wrapText="1"/>
    </xf>
    <xf numFmtId="192" fontId="1" fillId="34" borderId="41" xfId="0" applyNumberFormat="1" applyFont="1" applyFill="1" applyBorder="1" applyAlignment="1">
      <alignment vertical="top" wrapText="1"/>
    </xf>
    <xf numFmtId="192" fontId="6" fillId="34" borderId="17" xfId="0" applyNumberFormat="1" applyFont="1" applyFill="1" applyBorder="1" applyAlignment="1">
      <alignment vertical="top" wrapText="1"/>
    </xf>
    <xf numFmtId="1" fontId="0" fillId="0" borderId="0" xfId="0" applyNumberFormat="1" applyFont="1" applyFill="1" applyAlignment="1">
      <alignment/>
    </xf>
    <xf numFmtId="0" fontId="2" fillId="35" borderId="32" xfId="0" applyFont="1" applyFill="1" applyBorder="1" applyAlignment="1">
      <alignment vertical="top" wrapText="1"/>
    </xf>
    <xf numFmtId="0" fontId="2" fillId="35" borderId="39" xfId="0" applyFont="1" applyFill="1" applyBorder="1" applyAlignment="1">
      <alignment vertical="top" wrapText="1"/>
    </xf>
    <xf numFmtId="0" fontId="2" fillId="35" borderId="28" xfId="0" applyFont="1" applyFill="1" applyBorder="1" applyAlignment="1">
      <alignment vertical="top" wrapText="1"/>
    </xf>
    <xf numFmtId="0" fontId="2" fillId="35" borderId="32" xfId="0" applyFont="1" applyFill="1" applyBorder="1" applyAlignment="1">
      <alignment horizontal="left" vertical="top" wrapText="1"/>
    </xf>
    <xf numFmtId="0" fontId="2" fillId="35" borderId="49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42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41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33" borderId="42" xfId="0" applyNumberFormat="1" applyFont="1" applyFill="1" applyBorder="1" applyAlignment="1">
      <alignment horizontal="right" vertical="center" wrapText="1"/>
    </xf>
    <xf numFmtId="2" fontId="1" fillId="33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92" fontId="6" fillId="0" borderId="17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zoomScale="75" zoomScaleNormal="75" zoomScalePageLayoutView="0" workbookViewId="0" topLeftCell="A7">
      <selection activeCell="BG19" sqref="BG19"/>
    </sheetView>
  </sheetViews>
  <sheetFormatPr defaultColWidth="9.00390625" defaultRowHeight="12.75"/>
  <cols>
    <col min="1" max="1" width="28.125" style="66" customWidth="1"/>
    <col min="2" max="2" width="7.875" style="66" customWidth="1"/>
    <col min="3" max="18" width="6.75390625" style="66" customWidth="1"/>
    <col min="19" max="19" width="24.25390625" style="66" customWidth="1"/>
    <col min="20" max="24" width="6.75390625" style="66" customWidth="1"/>
    <col min="25" max="25" width="7.25390625" style="66" customWidth="1"/>
    <col min="26" max="26" width="6.75390625" style="66" hidden="1" customWidth="1"/>
    <col min="27" max="37" width="6.75390625" style="66" customWidth="1"/>
    <col min="38" max="38" width="24.25390625" style="66" customWidth="1"/>
    <col min="39" max="55" width="6.75390625" style="66" customWidth="1"/>
    <col min="56" max="56" width="24.25390625" style="66" customWidth="1"/>
    <col min="57" max="73" width="6.75390625" style="66" customWidth="1"/>
    <col min="74" max="74" width="24.25390625" style="66" customWidth="1"/>
    <col min="75" max="91" width="6.75390625" style="66" customWidth="1"/>
    <col min="92" max="92" width="24.25390625" style="66" customWidth="1"/>
    <col min="93" max="109" width="6.75390625" style="66" customWidth="1"/>
    <col min="110" max="110" width="24.25390625" style="66" customWidth="1"/>
    <col min="111" max="127" width="6.75390625" style="66" customWidth="1"/>
    <col min="128" max="128" width="24.25390625" style="66" customWidth="1"/>
    <col min="129" max="145" width="6.75390625" style="66" customWidth="1"/>
    <col min="146" max="146" width="24.25390625" style="66" customWidth="1"/>
    <col min="147" max="163" width="6.75390625" style="66" customWidth="1"/>
    <col min="164" max="164" width="24.25390625" style="66" customWidth="1"/>
    <col min="165" max="181" width="6.75390625" style="66" customWidth="1"/>
    <col min="182" max="182" width="24.25390625" style="66" customWidth="1"/>
    <col min="183" max="199" width="6.75390625" style="66" customWidth="1"/>
    <col min="200" max="200" width="24.25390625" style="66" customWidth="1"/>
    <col min="201" max="217" width="6.75390625" style="66" customWidth="1"/>
    <col min="218" max="218" width="24.25390625" style="66" customWidth="1"/>
    <col min="219" max="235" width="6.75390625" style="66" customWidth="1"/>
    <col min="236" max="236" width="20.75390625" style="66" customWidth="1"/>
    <col min="237" max="253" width="6.75390625" style="66" customWidth="1"/>
    <col min="254" max="255" width="5.625" style="66" customWidth="1"/>
    <col min="256" max="16384" width="9.125" style="66" customWidth="1"/>
  </cols>
  <sheetData>
    <row r="1" spans="1:253" ht="18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 t="s">
        <v>34</v>
      </c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 t="s">
        <v>34</v>
      </c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 t="s">
        <v>34</v>
      </c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 t="s">
        <v>34</v>
      </c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 t="s">
        <v>34</v>
      </c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 t="s">
        <v>34</v>
      </c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 t="s">
        <v>34</v>
      </c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 t="s">
        <v>34</v>
      </c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 t="s">
        <v>34</v>
      </c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 t="s">
        <v>34</v>
      </c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 t="s">
        <v>34</v>
      </c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 t="s">
        <v>34</v>
      </c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 t="s">
        <v>34</v>
      </c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</row>
    <row r="2" spans="1:253" ht="18">
      <c r="A2" s="144" t="s">
        <v>93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 t="s">
        <v>92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 t="s">
        <v>92</v>
      </c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 t="s">
        <v>92</v>
      </c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 t="s">
        <v>92</v>
      </c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 t="s">
        <v>92</v>
      </c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 t="s">
        <v>92</v>
      </c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 t="s">
        <v>92</v>
      </c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 t="s">
        <v>92</v>
      </c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 t="s">
        <v>92</v>
      </c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 t="s">
        <v>92</v>
      </c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 t="s">
        <v>92</v>
      </c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 t="s">
        <v>92</v>
      </c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 t="s">
        <v>92</v>
      </c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</row>
    <row r="3" spans="1:253" s="68" customFormat="1" ht="18.75" thickBot="1">
      <c r="A3" s="184" t="s">
        <v>35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 t="s">
        <v>36</v>
      </c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 t="s">
        <v>37</v>
      </c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 t="s">
        <v>38</v>
      </c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 t="s">
        <v>39</v>
      </c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 t="s">
        <v>40</v>
      </c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 t="s">
        <v>41</v>
      </c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 t="s">
        <v>42</v>
      </c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 t="s">
        <v>43</v>
      </c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 t="s">
        <v>44</v>
      </c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 t="s">
        <v>45</v>
      </c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 t="s">
        <v>46</v>
      </c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 t="s">
        <v>47</v>
      </c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 t="s">
        <v>48</v>
      </c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</row>
    <row r="4" spans="1:253" ht="15" customHeight="1" thickBot="1">
      <c r="A4" s="145" t="s">
        <v>0</v>
      </c>
      <c r="B4" s="148" t="s">
        <v>1</v>
      </c>
      <c r="C4" s="151" t="s">
        <v>2</v>
      </c>
      <c r="D4" s="152"/>
      <c r="E4" s="151" t="s">
        <v>3</v>
      </c>
      <c r="F4" s="153"/>
      <c r="G4" s="151" t="s">
        <v>4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45" t="s">
        <v>0</v>
      </c>
      <c r="T4" s="148" t="s">
        <v>1</v>
      </c>
      <c r="U4" s="151" t="s">
        <v>2</v>
      </c>
      <c r="V4" s="153"/>
      <c r="W4" s="152" t="s">
        <v>3</v>
      </c>
      <c r="X4" s="153"/>
      <c r="Y4" s="151" t="s">
        <v>4</v>
      </c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3"/>
      <c r="AL4" s="145" t="s">
        <v>0</v>
      </c>
      <c r="AM4" s="148" t="s">
        <v>1</v>
      </c>
      <c r="AN4" s="151" t="s">
        <v>2</v>
      </c>
      <c r="AO4" s="173"/>
      <c r="AP4" s="174" t="s">
        <v>3</v>
      </c>
      <c r="AQ4" s="153"/>
      <c r="AR4" s="151" t="s">
        <v>4</v>
      </c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3"/>
      <c r="BD4" s="145" t="s">
        <v>0</v>
      </c>
      <c r="BE4" s="148" t="s">
        <v>1</v>
      </c>
      <c r="BF4" s="151" t="s">
        <v>2</v>
      </c>
      <c r="BG4" s="173"/>
      <c r="BH4" s="174" t="s">
        <v>3</v>
      </c>
      <c r="BI4" s="153"/>
      <c r="BJ4" s="151" t="s">
        <v>4</v>
      </c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3"/>
      <c r="BV4" s="145" t="s">
        <v>0</v>
      </c>
      <c r="BW4" s="148" t="s">
        <v>1</v>
      </c>
      <c r="BX4" s="151" t="s">
        <v>2</v>
      </c>
      <c r="BY4" s="173"/>
      <c r="BZ4" s="174" t="s">
        <v>3</v>
      </c>
      <c r="CA4" s="153"/>
      <c r="CB4" s="151" t="s">
        <v>4</v>
      </c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3"/>
      <c r="CN4" s="145" t="s">
        <v>0</v>
      </c>
      <c r="CO4" s="148" t="s">
        <v>1</v>
      </c>
      <c r="CP4" s="151" t="s">
        <v>2</v>
      </c>
      <c r="CQ4" s="173"/>
      <c r="CR4" s="174" t="s">
        <v>3</v>
      </c>
      <c r="CS4" s="153"/>
      <c r="CT4" s="151" t="s">
        <v>4</v>
      </c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3"/>
      <c r="DF4" s="145" t="s">
        <v>0</v>
      </c>
      <c r="DG4" s="148" t="s">
        <v>1</v>
      </c>
      <c r="DH4" s="151" t="s">
        <v>2</v>
      </c>
      <c r="DI4" s="173"/>
      <c r="DJ4" s="174" t="s">
        <v>3</v>
      </c>
      <c r="DK4" s="153"/>
      <c r="DL4" s="151" t="s">
        <v>4</v>
      </c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3"/>
      <c r="DX4" s="145" t="s">
        <v>0</v>
      </c>
      <c r="DY4" s="148" t="s">
        <v>1</v>
      </c>
      <c r="DZ4" s="151" t="s">
        <v>2</v>
      </c>
      <c r="EA4" s="173"/>
      <c r="EB4" s="174" t="s">
        <v>3</v>
      </c>
      <c r="EC4" s="153"/>
      <c r="ED4" s="151" t="s">
        <v>4</v>
      </c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3"/>
      <c r="EP4" s="145" t="s">
        <v>0</v>
      </c>
      <c r="EQ4" s="148" t="s">
        <v>1</v>
      </c>
      <c r="ER4" s="151" t="s">
        <v>2</v>
      </c>
      <c r="ES4" s="173"/>
      <c r="ET4" s="174" t="s">
        <v>3</v>
      </c>
      <c r="EU4" s="153"/>
      <c r="EV4" s="151" t="s">
        <v>4</v>
      </c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3"/>
      <c r="FH4" s="145" t="s">
        <v>0</v>
      </c>
      <c r="FI4" s="148" t="s">
        <v>1</v>
      </c>
      <c r="FJ4" s="151" t="s">
        <v>2</v>
      </c>
      <c r="FK4" s="173"/>
      <c r="FL4" s="174" t="s">
        <v>3</v>
      </c>
      <c r="FM4" s="153"/>
      <c r="FN4" s="151" t="s">
        <v>4</v>
      </c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3"/>
      <c r="FZ4" s="145" t="s">
        <v>0</v>
      </c>
      <c r="GA4" s="148" t="s">
        <v>1</v>
      </c>
      <c r="GB4" s="151" t="s">
        <v>2</v>
      </c>
      <c r="GC4" s="173"/>
      <c r="GD4" s="174" t="s">
        <v>3</v>
      </c>
      <c r="GE4" s="153"/>
      <c r="GF4" s="151" t="s">
        <v>4</v>
      </c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3"/>
      <c r="GR4" s="145" t="s">
        <v>0</v>
      </c>
      <c r="GS4" s="148" t="s">
        <v>1</v>
      </c>
      <c r="GT4" s="151" t="s">
        <v>2</v>
      </c>
      <c r="GU4" s="173"/>
      <c r="GV4" s="174" t="s">
        <v>3</v>
      </c>
      <c r="GW4" s="153"/>
      <c r="GX4" s="151" t="s">
        <v>4</v>
      </c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3"/>
      <c r="HJ4" s="145" t="s">
        <v>0</v>
      </c>
      <c r="HK4" s="148" t="s">
        <v>1</v>
      </c>
      <c r="HL4" s="151" t="s">
        <v>2</v>
      </c>
      <c r="HM4" s="173"/>
      <c r="HN4" s="174" t="s">
        <v>3</v>
      </c>
      <c r="HO4" s="153"/>
      <c r="HP4" s="151" t="s">
        <v>4</v>
      </c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3"/>
      <c r="IB4" s="145" t="s">
        <v>0</v>
      </c>
      <c r="IC4" s="148" t="s">
        <v>1</v>
      </c>
      <c r="ID4" s="151" t="s">
        <v>2</v>
      </c>
      <c r="IE4" s="173"/>
      <c r="IF4" s="174" t="s">
        <v>3</v>
      </c>
      <c r="IG4" s="153"/>
      <c r="IH4" s="151" t="s">
        <v>4</v>
      </c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3"/>
    </row>
    <row r="5" spans="1:253" ht="15" customHeight="1">
      <c r="A5" s="146"/>
      <c r="B5" s="149"/>
      <c r="C5" s="154" t="s">
        <v>5</v>
      </c>
      <c r="D5" s="157" t="s">
        <v>6</v>
      </c>
      <c r="E5" s="148" t="s">
        <v>7</v>
      </c>
      <c r="F5" s="160" t="s">
        <v>8</v>
      </c>
      <c r="G5" s="149" t="s">
        <v>9</v>
      </c>
      <c r="H5" s="162" t="s">
        <v>10</v>
      </c>
      <c r="I5" s="166"/>
      <c r="J5" s="163"/>
      <c r="K5" s="149" t="s">
        <v>86</v>
      </c>
      <c r="L5" s="162" t="s">
        <v>2</v>
      </c>
      <c r="M5" s="163"/>
      <c r="N5" s="149" t="s">
        <v>33</v>
      </c>
      <c r="O5" s="162" t="s">
        <v>2</v>
      </c>
      <c r="P5" s="163"/>
      <c r="Q5" s="149" t="s">
        <v>32</v>
      </c>
      <c r="R5" s="149" t="s">
        <v>11</v>
      </c>
      <c r="S5" s="146"/>
      <c r="T5" s="149"/>
      <c r="U5" s="168" t="s">
        <v>5</v>
      </c>
      <c r="V5" s="154" t="s">
        <v>6</v>
      </c>
      <c r="W5" s="160" t="s">
        <v>7</v>
      </c>
      <c r="X5" s="148" t="s">
        <v>8</v>
      </c>
      <c r="Y5" s="148" t="s">
        <v>9</v>
      </c>
      <c r="Z5" s="74"/>
      <c r="AA5" s="166" t="s">
        <v>10</v>
      </c>
      <c r="AB5" s="166"/>
      <c r="AC5" s="166"/>
      <c r="AD5" s="148" t="s">
        <v>86</v>
      </c>
      <c r="AE5" s="166" t="s">
        <v>2</v>
      </c>
      <c r="AF5" s="166"/>
      <c r="AG5" s="148" t="s">
        <v>33</v>
      </c>
      <c r="AH5" s="166" t="s">
        <v>2</v>
      </c>
      <c r="AI5" s="166"/>
      <c r="AJ5" s="148" t="s">
        <v>32</v>
      </c>
      <c r="AK5" s="171" t="s">
        <v>11</v>
      </c>
      <c r="AL5" s="146"/>
      <c r="AM5" s="149"/>
      <c r="AN5" s="175" t="s">
        <v>5</v>
      </c>
      <c r="AO5" s="178" t="s">
        <v>6</v>
      </c>
      <c r="AP5" s="181" t="s">
        <v>7</v>
      </c>
      <c r="AQ5" s="181" t="s">
        <v>8</v>
      </c>
      <c r="AR5" s="149" t="s">
        <v>9</v>
      </c>
      <c r="AS5" s="162" t="s">
        <v>10</v>
      </c>
      <c r="AT5" s="166"/>
      <c r="AU5" s="163"/>
      <c r="AV5" s="149" t="s">
        <v>86</v>
      </c>
      <c r="AW5" s="162" t="s">
        <v>2</v>
      </c>
      <c r="AX5" s="163"/>
      <c r="AY5" s="149" t="s">
        <v>33</v>
      </c>
      <c r="AZ5" s="162" t="s">
        <v>2</v>
      </c>
      <c r="BA5" s="163"/>
      <c r="BB5" s="149" t="s">
        <v>32</v>
      </c>
      <c r="BC5" s="149" t="s">
        <v>11</v>
      </c>
      <c r="BD5" s="146"/>
      <c r="BE5" s="149"/>
      <c r="BF5" s="175" t="s">
        <v>5</v>
      </c>
      <c r="BG5" s="178" t="s">
        <v>6</v>
      </c>
      <c r="BH5" s="181" t="s">
        <v>7</v>
      </c>
      <c r="BI5" s="181" t="s">
        <v>8</v>
      </c>
      <c r="BJ5" s="149" t="s">
        <v>9</v>
      </c>
      <c r="BK5" s="183" t="s">
        <v>10</v>
      </c>
      <c r="BL5" s="183"/>
      <c r="BM5" s="183"/>
      <c r="BN5" s="149" t="s">
        <v>86</v>
      </c>
      <c r="BO5" s="183" t="s">
        <v>2</v>
      </c>
      <c r="BP5" s="183"/>
      <c r="BQ5" s="149" t="s">
        <v>33</v>
      </c>
      <c r="BR5" s="183" t="s">
        <v>2</v>
      </c>
      <c r="BS5" s="183"/>
      <c r="BT5" s="149" t="s">
        <v>32</v>
      </c>
      <c r="BU5" s="149" t="s">
        <v>11</v>
      </c>
      <c r="BV5" s="146"/>
      <c r="BW5" s="149"/>
      <c r="BX5" s="175" t="s">
        <v>5</v>
      </c>
      <c r="BY5" s="178" t="s">
        <v>6</v>
      </c>
      <c r="BZ5" s="181" t="s">
        <v>7</v>
      </c>
      <c r="CA5" s="181" t="s">
        <v>8</v>
      </c>
      <c r="CB5" s="149" t="s">
        <v>9</v>
      </c>
      <c r="CC5" s="162" t="s">
        <v>10</v>
      </c>
      <c r="CD5" s="166"/>
      <c r="CE5" s="163"/>
      <c r="CF5" s="149" t="s">
        <v>86</v>
      </c>
      <c r="CG5" s="162" t="s">
        <v>2</v>
      </c>
      <c r="CH5" s="163"/>
      <c r="CI5" s="149" t="s">
        <v>33</v>
      </c>
      <c r="CJ5" s="162" t="s">
        <v>2</v>
      </c>
      <c r="CK5" s="163"/>
      <c r="CL5" s="149" t="s">
        <v>32</v>
      </c>
      <c r="CM5" s="149" t="s">
        <v>11</v>
      </c>
      <c r="CN5" s="146"/>
      <c r="CO5" s="149"/>
      <c r="CP5" s="175" t="s">
        <v>5</v>
      </c>
      <c r="CQ5" s="178" t="s">
        <v>6</v>
      </c>
      <c r="CR5" s="181" t="s">
        <v>7</v>
      </c>
      <c r="CS5" s="181" t="s">
        <v>8</v>
      </c>
      <c r="CT5" s="149" t="s">
        <v>9</v>
      </c>
      <c r="CU5" s="183" t="s">
        <v>10</v>
      </c>
      <c r="CV5" s="183"/>
      <c r="CW5" s="183"/>
      <c r="CX5" s="149" t="s">
        <v>86</v>
      </c>
      <c r="CY5" s="183" t="s">
        <v>2</v>
      </c>
      <c r="CZ5" s="183"/>
      <c r="DA5" s="149" t="s">
        <v>33</v>
      </c>
      <c r="DB5" s="183" t="s">
        <v>2</v>
      </c>
      <c r="DC5" s="183"/>
      <c r="DD5" s="149" t="s">
        <v>32</v>
      </c>
      <c r="DE5" s="149" t="s">
        <v>11</v>
      </c>
      <c r="DF5" s="146"/>
      <c r="DG5" s="149"/>
      <c r="DH5" s="175" t="s">
        <v>5</v>
      </c>
      <c r="DI5" s="178" t="s">
        <v>6</v>
      </c>
      <c r="DJ5" s="181" t="s">
        <v>7</v>
      </c>
      <c r="DK5" s="181" t="s">
        <v>8</v>
      </c>
      <c r="DL5" s="149" t="s">
        <v>9</v>
      </c>
      <c r="DM5" s="183" t="s">
        <v>10</v>
      </c>
      <c r="DN5" s="183"/>
      <c r="DO5" s="183"/>
      <c r="DP5" s="149" t="s">
        <v>86</v>
      </c>
      <c r="DQ5" s="183" t="s">
        <v>2</v>
      </c>
      <c r="DR5" s="183"/>
      <c r="DS5" s="149" t="s">
        <v>33</v>
      </c>
      <c r="DT5" s="183" t="s">
        <v>2</v>
      </c>
      <c r="DU5" s="183"/>
      <c r="DV5" s="149" t="s">
        <v>32</v>
      </c>
      <c r="DW5" s="149" t="s">
        <v>11</v>
      </c>
      <c r="DX5" s="146"/>
      <c r="DY5" s="149"/>
      <c r="DZ5" s="175" t="s">
        <v>5</v>
      </c>
      <c r="EA5" s="178" t="s">
        <v>6</v>
      </c>
      <c r="EB5" s="181" t="s">
        <v>7</v>
      </c>
      <c r="EC5" s="181" t="s">
        <v>8</v>
      </c>
      <c r="ED5" s="149" t="s">
        <v>9</v>
      </c>
      <c r="EE5" s="183" t="s">
        <v>10</v>
      </c>
      <c r="EF5" s="183"/>
      <c r="EG5" s="183"/>
      <c r="EH5" s="149" t="s">
        <v>86</v>
      </c>
      <c r="EI5" s="183" t="s">
        <v>2</v>
      </c>
      <c r="EJ5" s="183"/>
      <c r="EK5" s="149" t="s">
        <v>33</v>
      </c>
      <c r="EL5" s="183" t="s">
        <v>2</v>
      </c>
      <c r="EM5" s="183"/>
      <c r="EN5" s="149" t="s">
        <v>32</v>
      </c>
      <c r="EO5" s="149" t="s">
        <v>11</v>
      </c>
      <c r="EP5" s="146"/>
      <c r="EQ5" s="149"/>
      <c r="ER5" s="175" t="s">
        <v>5</v>
      </c>
      <c r="ES5" s="178" t="s">
        <v>6</v>
      </c>
      <c r="ET5" s="181" t="s">
        <v>7</v>
      </c>
      <c r="EU5" s="181" t="s">
        <v>8</v>
      </c>
      <c r="EV5" s="149" t="s">
        <v>9</v>
      </c>
      <c r="EW5" s="183" t="s">
        <v>10</v>
      </c>
      <c r="EX5" s="183"/>
      <c r="EY5" s="183"/>
      <c r="EZ5" s="149" t="s">
        <v>86</v>
      </c>
      <c r="FA5" s="183" t="s">
        <v>2</v>
      </c>
      <c r="FB5" s="183"/>
      <c r="FC5" s="149" t="s">
        <v>33</v>
      </c>
      <c r="FD5" s="183" t="s">
        <v>2</v>
      </c>
      <c r="FE5" s="183"/>
      <c r="FF5" s="149" t="s">
        <v>32</v>
      </c>
      <c r="FG5" s="149" t="s">
        <v>11</v>
      </c>
      <c r="FH5" s="146"/>
      <c r="FI5" s="149"/>
      <c r="FJ5" s="175" t="s">
        <v>5</v>
      </c>
      <c r="FK5" s="178" t="s">
        <v>6</v>
      </c>
      <c r="FL5" s="181" t="s">
        <v>7</v>
      </c>
      <c r="FM5" s="181" t="s">
        <v>8</v>
      </c>
      <c r="FN5" s="149" t="s">
        <v>9</v>
      </c>
      <c r="FO5" s="183" t="s">
        <v>10</v>
      </c>
      <c r="FP5" s="183"/>
      <c r="FQ5" s="183"/>
      <c r="FR5" s="149" t="s">
        <v>86</v>
      </c>
      <c r="FS5" s="183" t="s">
        <v>2</v>
      </c>
      <c r="FT5" s="183"/>
      <c r="FU5" s="149" t="s">
        <v>33</v>
      </c>
      <c r="FV5" s="183" t="s">
        <v>2</v>
      </c>
      <c r="FW5" s="183"/>
      <c r="FX5" s="149" t="s">
        <v>32</v>
      </c>
      <c r="FY5" s="149" t="s">
        <v>11</v>
      </c>
      <c r="FZ5" s="146"/>
      <c r="GA5" s="149"/>
      <c r="GB5" s="175" t="s">
        <v>5</v>
      </c>
      <c r="GC5" s="178" t="s">
        <v>6</v>
      </c>
      <c r="GD5" s="181" t="s">
        <v>7</v>
      </c>
      <c r="GE5" s="181" t="s">
        <v>8</v>
      </c>
      <c r="GF5" s="149" t="s">
        <v>9</v>
      </c>
      <c r="GG5" s="162" t="s">
        <v>10</v>
      </c>
      <c r="GH5" s="166"/>
      <c r="GI5" s="163"/>
      <c r="GJ5" s="149" t="s">
        <v>86</v>
      </c>
      <c r="GK5" s="162" t="s">
        <v>2</v>
      </c>
      <c r="GL5" s="163"/>
      <c r="GM5" s="149" t="s">
        <v>33</v>
      </c>
      <c r="GN5" s="162" t="s">
        <v>2</v>
      </c>
      <c r="GO5" s="163"/>
      <c r="GP5" s="149" t="s">
        <v>32</v>
      </c>
      <c r="GQ5" s="149" t="s">
        <v>11</v>
      </c>
      <c r="GR5" s="146"/>
      <c r="GS5" s="149"/>
      <c r="GT5" s="175" t="s">
        <v>5</v>
      </c>
      <c r="GU5" s="178" t="s">
        <v>6</v>
      </c>
      <c r="GV5" s="181" t="s">
        <v>7</v>
      </c>
      <c r="GW5" s="181" t="s">
        <v>8</v>
      </c>
      <c r="GX5" s="149" t="s">
        <v>9</v>
      </c>
      <c r="GY5" s="183" t="s">
        <v>10</v>
      </c>
      <c r="GZ5" s="183"/>
      <c r="HA5" s="183"/>
      <c r="HB5" s="149" t="s">
        <v>86</v>
      </c>
      <c r="HC5" s="183" t="s">
        <v>2</v>
      </c>
      <c r="HD5" s="183"/>
      <c r="HE5" s="149" t="s">
        <v>33</v>
      </c>
      <c r="HF5" s="183" t="s">
        <v>2</v>
      </c>
      <c r="HG5" s="183"/>
      <c r="HH5" s="149" t="s">
        <v>32</v>
      </c>
      <c r="HI5" s="149" t="s">
        <v>11</v>
      </c>
      <c r="HJ5" s="146"/>
      <c r="HK5" s="149"/>
      <c r="HL5" s="175" t="s">
        <v>5</v>
      </c>
      <c r="HM5" s="178" t="s">
        <v>6</v>
      </c>
      <c r="HN5" s="181" t="s">
        <v>7</v>
      </c>
      <c r="HO5" s="181" t="s">
        <v>8</v>
      </c>
      <c r="HP5" s="149" t="s">
        <v>9</v>
      </c>
      <c r="HQ5" s="183" t="s">
        <v>10</v>
      </c>
      <c r="HR5" s="183"/>
      <c r="HS5" s="183"/>
      <c r="HT5" s="149" t="s">
        <v>86</v>
      </c>
      <c r="HU5" s="183" t="s">
        <v>2</v>
      </c>
      <c r="HV5" s="183"/>
      <c r="HW5" s="149" t="s">
        <v>33</v>
      </c>
      <c r="HX5" s="183" t="s">
        <v>2</v>
      </c>
      <c r="HY5" s="183"/>
      <c r="HZ5" s="149" t="s">
        <v>32</v>
      </c>
      <c r="IA5" s="149" t="s">
        <v>11</v>
      </c>
      <c r="IB5" s="146"/>
      <c r="IC5" s="149"/>
      <c r="ID5" s="175" t="s">
        <v>5</v>
      </c>
      <c r="IE5" s="178" t="s">
        <v>6</v>
      </c>
      <c r="IF5" s="181" t="s">
        <v>7</v>
      </c>
      <c r="IG5" s="181" t="s">
        <v>8</v>
      </c>
      <c r="IH5" s="149" t="s">
        <v>9</v>
      </c>
      <c r="II5" s="183" t="s">
        <v>10</v>
      </c>
      <c r="IJ5" s="183"/>
      <c r="IK5" s="183"/>
      <c r="IL5" s="149" t="s">
        <v>86</v>
      </c>
      <c r="IM5" s="183" t="s">
        <v>2</v>
      </c>
      <c r="IN5" s="183"/>
      <c r="IO5" s="149" t="s">
        <v>33</v>
      </c>
      <c r="IP5" s="183" t="s">
        <v>2</v>
      </c>
      <c r="IQ5" s="183"/>
      <c r="IR5" s="149" t="s">
        <v>32</v>
      </c>
      <c r="IS5" s="149" t="s">
        <v>11</v>
      </c>
    </row>
    <row r="6" spans="1:253" ht="15" customHeight="1" thickBot="1">
      <c r="A6" s="146"/>
      <c r="B6" s="149"/>
      <c r="C6" s="155"/>
      <c r="D6" s="158"/>
      <c r="E6" s="149"/>
      <c r="F6" s="160"/>
      <c r="G6" s="149"/>
      <c r="H6" s="164"/>
      <c r="I6" s="167"/>
      <c r="J6" s="165"/>
      <c r="K6" s="149"/>
      <c r="L6" s="164"/>
      <c r="M6" s="165"/>
      <c r="N6" s="149"/>
      <c r="O6" s="164"/>
      <c r="P6" s="165"/>
      <c r="Q6" s="149"/>
      <c r="R6" s="149"/>
      <c r="S6" s="146"/>
      <c r="T6" s="149"/>
      <c r="U6" s="169"/>
      <c r="V6" s="155"/>
      <c r="W6" s="160"/>
      <c r="X6" s="149"/>
      <c r="Y6" s="149"/>
      <c r="Z6" s="72"/>
      <c r="AA6" s="167"/>
      <c r="AB6" s="167"/>
      <c r="AC6" s="167"/>
      <c r="AD6" s="149"/>
      <c r="AE6" s="167"/>
      <c r="AF6" s="167"/>
      <c r="AG6" s="149"/>
      <c r="AH6" s="167"/>
      <c r="AI6" s="167"/>
      <c r="AJ6" s="149"/>
      <c r="AK6" s="171"/>
      <c r="AL6" s="146"/>
      <c r="AM6" s="149"/>
      <c r="AN6" s="176"/>
      <c r="AO6" s="179"/>
      <c r="AP6" s="181"/>
      <c r="AQ6" s="181"/>
      <c r="AR6" s="149"/>
      <c r="AS6" s="164"/>
      <c r="AT6" s="167"/>
      <c r="AU6" s="165"/>
      <c r="AV6" s="149"/>
      <c r="AW6" s="164"/>
      <c r="AX6" s="165"/>
      <c r="AY6" s="149"/>
      <c r="AZ6" s="164"/>
      <c r="BA6" s="165"/>
      <c r="BB6" s="149"/>
      <c r="BC6" s="149"/>
      <c r="BD6" s="146"/>
      <c r="BE6" s="149"/>
      <c r="BF6" s="176"/>
      <c r="BG6" s="179"/>
      <c r="BH6" s="181"/>
      <c r="BI6" s="181"/>
      <c r="BJ6" s="149"/>
      <c r="BK6" s="183"/>
      <c r="BL6" s="183"/>
      <c r="BM6" s="183"/>
      <c r="BN6" s="149"/>
      <c r="BO6" s="183"/>
      <c r="BP6" s="183"/>
      <c r="BQ6" s="149"/>
      <c r="BR6" s="183"/>
      <c r="BS6" s="183"/>
      <c r="BT6" s="149"/>
      <c r="BU6" s="149"/>
      <c r="BV6" s="146"/>
      <c r="BW6" s="149"/>
      <c r="BX6" s="176"/>
      <c r="BY6" s="179"/>
      <c r="BZ6" s="181"/>
      <c r="CA6" s="181"/>
      <c r="CB6" s="149"/>
      <c r="CC6" s="164"/>
      <c r="CD6" s="167"/>
      <c r="CE6" s="165"/>
      <c r="CF6" s="149"/>
      <c r="CG6" s="164"/>
      <c r="CH6" s="165"/>
      <c r="CI6" s="149"/>
      <c r="CJ6" s="164"/>
      <c r="CK6" s="165"/>
      <c r="CL6" s="149"/>
      <c r="CM6" s="149"/>
      <c r="CN6" s="146"/>
      <c r="CO6" s="149"/>
      <c r="CP6" s="176"/>
      <c r="CQ6" s="179"/>
      <c r="CR6" s="181"/>
      <c r="CS6" s="181"/>
      <c r="CT6" s="149"/>
      <c r="CU6" s="183"/>
      <c r="CV6" s="183"/>
      <c r="CW6" s="183"/>
      <c r="CX6" s="149"/>
      <c r="CY6" s="183"/>
      <c r="CZ6" s="183"/>
      <c r="DA6" s="149"/>
      <c r="DB6" s="183"/>
      <c r="DC6" s="183"/>
      <c r="DD6" s="149"/>
      <c r="DE6" s="149"/>
      <c r="DF6" s="146"/>
      <c r="DG6" s="149"/>
      <c r="DH6" s="176"/>
      <c r="DI6" s="179"/>
      <c r="DJ6" s="181"/>
      <c r="DK6" s="181"/>
      <c r="DL6" s="149"/>
      <c r="DM6" s="183"/>
      <c r="DN6" s="183"/>
      <c r="DO6" s="183"/>
      <c r="DP6" s="149"/>
      <c r="DQ6" s="183"/>
      <c r="DR6" s="183"/>
      <c r="DS6" s="149"/>
      <c r="DT6" s="183"/>
      <c r="DU6" s="183"/>
      <c r="DV6" s="149"/>
      <c r="DW6" s="149"/>
      <c r="DX6" s="146"/>
      <c r="DY6" s="149"/>
      <c r="DZ6" s="176"/>
      <c r="EA6" s="179"/>
      <c r="EB6" s="181"/>
      <c r="EC6" s="181"/>
      <c r="ED6" s="149"/>
      <c r="EE6" s="183"/>
      <c r="EF6" s="183"/>
      <c r="EG6" s="183"/>
      <c r="EH6" s="149"/>
      <c r="EI6" s="183"/>
      <c r="EJ6" s="183"/>
      <c r="EK6" s="149"/>
      <c r="EL6" s="183"/>
      <c r="EM6" s="183"/>
      <c r="EN6" s="149"/>
      <c r="EO6" s="149"/>
      <c r="EP6" s="146"/>
      <c r="EQ6" s="149"/>
      <c r="ER6" s="176"/>
      <c r="ES6" s="179"/>
      <c r="ET6" s="181"/>
      <c r="EU6" s="181"/>
      <c r="EV6" s="149"/>
      <c r="EW6" s="183"/>
      <c r="EX6" s="183"/>
      <c r="EY6" s="183"/>
      <c r="EZ6" s="149"/>
      <c r="FA6" s="183"/>
      <c r="FB6" s="183"/>
      <c r="FC6" s="149"/>
      <c r="FD6" s="183"/>
      <c r="FE6" s="183"/>
      <c r="FF6" s="149"/>
      <c r="FG6" s="149"/>
      <c r="FH6" s="146"/>
      <c r="FI6" s="149"/>
      <c r="FJ6" s="176"/>
      <c r="FK6" s="179"/>
      <c r="FL6" s="181"/>
      <c r="FM6" s="181"/>
      <c r="FN6" s="149"/>
      <c r="FO6" s="183"/>
      <c r="FP6" s="183"/>
      <c r="FQ6" s="183"/>
      <c r="FR6" s="149"/>
      <c r="FS6" s="183"/>
      <c r="FT6" s="183"/>
      <c r="FU6" s="149"/>
      <c r="FV6" s="183"/>
      <c r="FW6" s="183"/>
      <c r="FX6" s="149"/>
      <c r="FY6" s="149"/>
      <c r="FZ6" s="146"/>
      <c r="GA6" s="149"/>
      <c r="GB6" s="176"/>
      <c r="GC6" s="179"/>
      <c r="GD6" s="181"/>
      <c r="GE6" s="181"/>
      <c r="GF6" s="149"/>
      <c r="GG6" s="164"/>
      <c r="GH6" s="167"/>
      <c r="GI6" s="165"/>
      <c r="GJ6" s="149"/>
      <c r="GK6" s="164"/>
      <c r="GL6" s="165"/>
      <c r="GM6" s="149"/>
      <c r="GN6" s="164"/>
      <c r="GO6" s="165"/>
      <c r="GP6" s="149"/>
      <c r="GQ6" s="149"/>
      <c r="GR6" s="146"/>
      <c r="GS6" s="149"/>
      <c r="GT6" s="176"/>
      <c r="GU6" s="179"/>
      <c r="GV6" s="181"/>
      <c r="GW6" s="181"/>
      <c r="GX6" s="149"/>
      <c r="GY6" s="183"/>
      <c r="GZ6" s="183"/>
      <c r="HA6" s="183"/>
      <c r="HB6" s="149"/>
      <c r="HC6" s="183"/>
      <c r="HD6" s="183"/>
      <c r="HE6" s="149"/>
      <c r="HF6" s="183"/>
      <c r="HG6" s="183"/>
      <c r="HH6" s="149"/>
      <c r="HI6" s="149"/>
      <c r="HJ6" s="146"/>
      <c r="HK6" s="149"/>
      <c r="HL6" s="176"/>
      <c r="HM6" s="179"/>
      <c r="HN6" s="181"/>
      <c r="HO6" s="181"/>
      <c r="HP6" s="149"/>
      <c r="HQ6" s="183"/>
      <c r="HR6" s="183"/>
      <c r="HS6" s="183"/>
      <c r="HT6" s="149"/>
      <c r="HU6" s="183"/>
      <c r="HV6" s="183"/>
      <c r="HW6" s="149"/>
      <c r="HX6" s="183"/>
      <c r="HY6" s="183"/>
      <c r="HZ6" s="149"/>
      <c r="IA6" s="149"/>
      <c r="IB6" s="146"/>
      <c r="IC6" s="149"/>
      <c r="ID6" s="176"/>
      <c r="IE6" s="179"/>
      <c r="IF6" s="181"/>
      <c r="IG6" s="181"/>
      <c r="IH6" s="149"/>
      <c r="II6" s="183"/>
      <c r="IJ6" s="183"/>
      <c r="IK6" s="183"/>
      <c r="IL6" s="149"/>
      <c r="IM6" s="183"/>
      <c r="IN6" s="183"/>
      <c r="IO6" s="149"/>
      <c r="IP6" s="183"/>
      <c r="IQ6" s="183"/>
      <c r="IR6" s="149"/>
      <c r="IS6" s="149"/>
    </row>
    <row r="7" spans="1:253" ht="15" customHeight="1">
      <c r="A7" s="146"/>
      <c r="B7" s="149"/>
      <c r="C7" s="155"/>
      <c r="D7" s="158"/>
      <c r="E7" s="149"/>
      <c r="F7" s="160"/>
      <c r="G7" s="149"/>
      <c r="H7" s="61" t="s">
        <v>12</v>
      </c>
      <c r="I7" s="62" t="s">
        <v>14</v>
      </c>
      <c r="J7" s="61" t="s">
        <v>15</v>
      </c>
      <c r="K7" s="149"/>
      <c r="L7" s="61" t="s">
        <v>12</v>
      </c>
      <c r="M7" s="62" t="s">
        <v>14</v>
      </c>
      <c r="N7" s="149"/>
      <c r="O7" s="61" t="s">
        <v>12</v>
      </c>
      <c r="P7" s="62" t="s">
        <v>14</v>
      </c>
      <c r="Q7" s="149"/>
      <c r="R7" s="149"/>
      <c r="S7" s="146"/>
      <c r="T7" s="149"/>
      <c r="U7" s="169"/>
      <c r="V7" s="155"/>
      <c r="W7" s="160"/>
      <c r="X7" s="149"/>
      <c r="Y7" s="149"/>
      <c r="Z7" s="72"/>
      <c r="AA7" s="61" t="s">
        <v>12</v>
      </c>
      <c r="AB7" s="62" t="s">
        <v>14</v>
      </c>
      <c r="AC7" s="61" t="s">
        <v>15</v>
      </c>
      <c r="AD7" s="149"/>
      <c r="AE7" s="61" t="s">
        <v>12</v>
      </c>
      <c r="AF7" s="62" t="s">
        <v>14</v>
      </c>
      <c r="AG7" s="149"/>
      <c r="AH7" s="61" t="s">
        <v>12</v>
      </c>
      <c r="AI7" s="62" t="s">
        <v>14</v>
      </c>
      <c r="AJ7" s="149"/>
      <c r="AK7" s="171"/>
      <c r="AL7" s="146"/>
      <c r="AM7" s="149"/>
      <c r="AN7" s="176"/>
      <c r="AO7" s="179"/>
      <c r="AP7" s="181"/>
      <c r="AQ7" s="181"/>
      <c r="AR7" s="149"/>
      <c r="AS7" s="38" t="s">
        <v>12</v>
      </c>
      <c r="AT7" s="39" t="s">
        <v>14</v>
      </c>
      <c r="AU7" s="40" t="s">
        <v>15</v>
      </c>
      <c r="AV7" s="149"/>
      <c r="AW7" s="38" t="s">
        <v>12</v>
      </c>
      <c r="AX7" s="40" t="s">
        <v>14</v>
      </c>
      <c r="AY7" s="149"/>
      <c r="AZ7" s="38" t="s">
        <v>12</v>
      </c>
      <c r="BA7" s="40" t="s">
        <v>14</v>
      </c>
      <c r="BB7" s="149"/>
      <c r="BC7" s="149"/>
      <c r="BD7" s="146"/>
      <c r="BE7" s="149"/>
      <c r="BF7" s="176"/>
      <c r="BG7" s="179"/>
      <c r="BH7" s="181"/>
      <c r="BI7" s="181"/>
      <c r="BJ7" s="149"/>
      <c r="BK7" s="41" t="s">
        <v>12</v>
      </c>
      <c r="BL7" s="42" t="s">
        <v>14</v>
      </c>
      <c r="BM7" s="43" t="s">
        <v>15</v>
      </c>
      <c r="BN7" s="149"/>
      <c r="BO7" s="41" t="s">
        <v>12</v>
      </c>
      <c r="BP7" s="43" t="s">
        <v>14</v>
      </c>
      <c r="BQ7" s="149"/>
      <c r="BR7" s="41" t="s">
        <v>12</v>
      </c>
      <c r="BS7" s="43" t="s">
        <v>14</v>
      </c>
      <c r="BT7" s="149"/>
      <c r="BU7" s="149"/>
      <c r="BV7" s="146"/>
      <c r="BW7" s="149"/>
      <c r="BX7" s="176"/>
      <c r="BY7" s="179"/>
      <c r="BZ7" s="181"/>
      <c r="CA7" s="181"/>
      <c r="CB7" s="149"/>
      <c r="CC7" s="38" t="s">
        <v>12</v>
      </c>
      <c r="CD7" s="39" t="s">
        <v>14</v>
      </c>
      <c r="CE7" s="40" t="s">
        <v>15</v>
      </c>
      <c r="CF7" s="149"/>
      <c r="CG7" s="38" t="s">
        <v>12</v>
      </c>
      <c r="CH7" s="40" t="s">
        <v>14</v>
      </c>
      <c r="CI7" s="149"/>
      <c r="CJ7" s="38" t="s">
        <v>12</v>
      </c>
      <c r="CK7" s="40" t="s">
        <v>14</v>
      </c>
      <c r="CL7" s="149"/>
      <c r="CM7" s="149"/>
      <c r="CN7" s="146"/>
      <c r="CO7" s="149"/>
      <c r="CP7" s="176"/>
      <c r="CQ7" s="179"/>
      <c r="CR7" s="181"/>
      <c r="CS7" s="181"/>
      <c r="CT7" s="149"/>
      <c r="CU7" s="41" t="s">
        <v>12</v>
      </c>
      <c r="CV7" s="42" t="s">
        <v>14</v>
      </c>
      <c r="CW7" s="43" t="s">
        <v>15</v>
      </c>
      <c r="CX7" s="149"/>
      <c r="CY7" s="41" t="s">
        <v>12</v>
      </c>
      <c r="CZ7" s="43" t="s">
        <v>14</v>
      </c>
      <c r="DA7" s="149"/>
      <c r="DB7" s="41" t="s">
        <v>12</v>
      </c>
      <c r="DC7" s="43" t="s">
        <v>14</v>
      </c>
      <c r="DD7" s="149"/>
      <c r="DE7" s="149"/>
      <c r="DF7" s="146"/>
      <c r="DG7" s="149"/>
      <c r="DH7" s="176"/>
      <c r="DI7" s="179"/>
      <c r="DJ7" s="181"/>
      <c r="DK7" s="181"/>
      <c r="DL7" s="149"/>
      <c r="DM7" s="41" t="s">
        <v>12</v>
      </c>
      <c r="DN7" s="42" t="s">
        <v>14</v>
      </c>
      <c r="DO7" s="43" t="s">
        <v>15</v>
      </c>
      <c r="DP7" s="149"/>
      <c r="DQ7" s="41" t="s">
        <v>12</v>
      </c>
      <c r="DR7" s="43" t="s">
        <v>14</v>
      </c>
      <c r="DS7" s="149"/>
      <c r="DT7" s="41" t="s">
        <v>12</v>
      </c>
      <c r="DU7" s="43" t="s">
        <v>14</v>
      </c>
      <c r="DV7" s="149"/>
      <c r="DW7" s="149"/>
      <c r="DX7" s="146"/>
      <c r="DY7" s="149"/>
      <c r="DZ7" s="176"/>
      <c r="EA7" s="179"/>
      <c r="EB7" s="181"/>
      <c r="EC7" s="181"/>
      <c r="ED7" s="149"/>
      <c r="EE7" s="41" t="s">
        <v>12</v>
      </c>
      <c r="EF7" s="42" t="s">
        <v>14</v>
      </c>
      <c r="EG7" s="43" t="s">
        <v>15</v>
      </c>
      <c r="EH7" s="149"/>
      <c r="EI7" s="41" t="s">
        <v>12</v>
      </c>
      <c r="EJ7" s="43" t="s">
        <v>14</v>
      </c>
      <c r="EK7" s="149"/>
      <c r="EL7" s="41" t="s">
        <v>12</v>
      </c>
      <c r="EM7" s="43" t="s">
        <v>14</v>
      </c>
      <c r="EN7" s="149"/>
      <c r="EO7" s="149"/>
      <c r="EP7" s="146"/>
      <c r="EQ7" s="149"/>
      <c r="ER7" s="176"/>
      <c r="ES7" s="179"/>
      <c r="ET7" s="181"/>
      <c r="EU7" s="181"/>
      <c r="EV7" s="149"/>
      <c r="EW7" s="41" t="s">
        <v>12</v>
      </c>
      <c r="EX7" s="42" t="s">
        <v>14</v>
      </c>
      <c r="EY7" s="43" t="s">
        <v>15</v>
      </c>
      <c r="EZ7" s="149"/>
      <c r="FA7" s="41" t="s">
        <v>12</v>
      </c>
      <c r="FB7" s="43" t="s">
        <v>14</v>
      </c>
      <c r="FC7" s="149"/>
      <c r="FD7" s="41" t="s">
        <v>12</v>
      </c>
      <c r="FE7" s="43" t="s">
        <v>14</v>
      </c>
      <c r="FF7" s="149"/>
      <c r="FG7" s="149"/>
      <c r="FH7" s="146"/>
      <c r="FI7" s="149"/>
      <c r="FJ7" s="176"/>
      <c r="FK7" s="179"/>
      <c r="FL7" s="181"/>
      <c r="FM7" s="181"/>
      <c r="FN7" s="149"/>
      <c r="FO7" s="41" t="s">
        <v>12</v>
      </c>
      <c r="FP7" s="42" t="s">
        <v>14</v>
      </c>
      <c r="FQ7" s="43" t="s">
        <v>15</v>
      </c>
      <c r="FR7" s="149"/>
      <c r="FS7" s="41" t="s">
        <v>12</v>
      </c>
      <c r="FT7" s="43" t="s">
        <v>14</v>
      </c>
      <c r="FU7" s="149"/>
      <c r="FV7" s="41" t="s">
        <v>12</v>
      </c>
      <c r="FW7" s="43" t="s">
        <v>14</v>
      </c>
      <c r="FX7" s="149"/>
      <c r="FY7" s="149"/>
      <c r="FZ7" s="146"/>
      <c r="GA7" s="149"/>
      <c r="GB7" s="176"/>
      <c r="GC7" s="179"/>
      <c r="GD7" s="181"/>
      <c r="GE7" s="181"/>
      <c r="GF7" s="149"/>
      <c r="GG7" s="38" t="s">
        <v>12</v>
      </c>
      <c r="GH7" s="39" t="s">
        <v>14</v>
      </c>
      <c r="GI7" s="40" t="s">
        <v>15</v>
      </c>
      <c r="GJ7" s="149"/>
      <c r="GK7" s="38" t="s">
        <v>12</v>
      </c>
      <c r="GL7" s="40" t="s">
        <v>14</v>
      </c>
      <c r="GM7" s="149"/>
      <c r="GN7" s="38" t="s">
        <v>12</v>
      </c>
      <c r="GO7" s="40" t="s">
        <v>14</v>
      </c>
      <c r="GP7" s="149"/>
      <c r="GQ7" s="149"/>
      <c r="GR7" s="146"/>
      <c r="GS7" s="149"/>
      <c r="GT7" s="176"/>
      <c r="GU7" s="179"/>
      <c r="GV7" s="181"/>
      <c r="GW7" s="181"/>
      <c r="GX7" s="149"/>
      <c r="GY7" s="41" t="s">
        <v>12</v>
      </c>
      <c r="GZ7" s="42" t="s">
        <v>14</v>
      </c>
      <c r="HA7" s="43" t="s">
        <v>15</v>
      </c>
      <c r="HB7" s="149"/>
      <c r="HC7" s="41" t="s">
        <v>12</v>
      </c>
      <c r="HD7" s="43" t="s">
        <v>14</v>
      </c>
      <c r="HE7" s="149"/>
      <c r="HF7" s="41" t="s">
        <v>12</v>
      </c>
      <c r="HG7" s="43" t="s">
        <v>14</v>
      </c>
      <c r="HH7" s="149"/>
      <c r="HI7" s="149"/>
      <c r="HJ7" s="146"/>
      <c r="HK7" s="149"/>
      <c r="HL7" s="176"/>
      <c r="HM7" s="179"/>
      <c r="HN7" s="181"/>
      <c r="HO7" s="181"/>
      <c r="HP7" s="149"/>
      <c r="HQ7" s="41" t="s">
        <v>12</v>
      </c>
      <c r="HR7" s="42" t="s">
        <v>14</v>
      </c>
      <c r="HS7" s="43" t="s">
        <v>15</v>
      </c>
      <c r="HT7" s="149"/>
      <c r="HU7" s="41" t="s">
        <v>12</v>
      </c>
      <c r="HV7" s="43" t="s">
        <v>14</v>
      </c>
      <c r="HW7" s="149"/>
      <c r="HX7" s="41" t="s">
        <v>12</v>
      </c>
      <c r="HY7" s="43" t="s">
        <v>14</v>
      </c>
      <c r="HZ7" s="149"/>
      <c r="IA7" s="149"/>
      <c r="IB7" s="146"/>
      <c r="IC7" s="149"/>
      <c r="ID7" s="176"/>
      <c r="IE7" s="179"/>
      <c r="IF7" s="181"/>
      <c r="IG7" s="181"/>
      <c r="IH7" s="149"/>
      <c r="II7" s="41" t="s">
        <v>12</v>
      </c>
      <c r="IJ7" s="42" t="s">
        <v>14</v>
      </c>
      <c r="IK7" s="43" t="s">
        <v>15</v>
      </c>
      <c r="IL7" s="149"/>
      <c r="IM7" s="41" t="s">
        <v>12</v>
      </c>
      <c r="IN7" s="43" t="s">
        <v>14</v>
      </c>
      <c r="IO7" s="149"/>
      <c r="IP7" s="41" t="s">
        <v>12</v>
      </c>
      <c r="IQ7" s="43" t="s">
        <v>14</v>
      </c>
      <c r="IR7" s="149"/>
      <c r="IS7" s="149"/>
    </row>
    <row r="8" spans="1:253" ht="54" customHeight="1" thickBot="1">
      <c r="A8" s="147"/>
      <c r="B8" s="150"/>
      <c r="C8" s="156"/>
      <c r="D8" s="159"/>
      <c r="E8" s="150"/>
      <c r="F8" s="161"/>
      <c r="G8" s="150"/>
      <c r="H8" s="60" t="s">
        <v>13</v>
      </c>
      <c r="I8" s="63" t="s">
        <v>13</v>
      </c>
      <c r="J8" s="60" t="s">
        <v>13</v>
      </c>
      <c r="K8" s="150"/>
      <c r="L8" s="60" t="s">
        <v>13</v>
      </c>
      <c r="M8" s="63" t="s">
        <v>13</v>
      </c>
      <c r="N8" s="150"/>
      <c r="O8" s="60" t="s">
        <v>13</v>
      </c>
      <c r="P8" s="63" t="s">
        <v>13</v>
      </c>
      <c r="Q8" s="150"/>
      <c r="R8" s="150"/>
      <c r="S8" s="147"/>
      <c r="T8" s="150"/>
      <c r="U8" s="170"/>
      <c r="V8" s="156"/>
      <c r="W8" s="161"/>
      <c r="X8" s="150"/>
      <c r="Y8" s="150"/>
      <c r="Z8" s="73"/>
      <c r="AA8" s="60" t="s">
        <v>13</v>
      </c>
      <c r="AB8" s="63" t="s">
        <v>13</v>
      </c>
      <c r="AC8" s="60" t="s">
        <v>13</v>
      </c>
      <c r="AD8" s="150"/>
      <c r="AE8" s="60" t="s">
        <v>13</v>
      </c>
      <c r="AF8" s="63" t="s">
        <v>13</v>
      </c>
      <c r="AG8" s="150"/>
      <c r="AH8" s="60" t="s">
        <v>13</v>
      </c>
      <c r="AI8" s="63" t="s">
        <v>13</v>
      </c>
      <c r="AJ8" s="150"/>
      <c r="AK8" s="172"/>
      <c r="AL8" s="147"/>
      <c r="AM8" s="150"/>
      <c r="AN8" s="177"/>
      <c r="AO8" s="180"/>
      <c r="AP8" s="182"/>
      <c r="AQ8" s="182"/>
      <c r="AR8" s="150"/>
      <c r="AS8" s="44" t="s">
        <v>13</v>
      </c>
      <c r="AT8" s="45" t="s">
        <v>13</v>
      </c>
      <c r="AU8" s="46" t="s">
        <v>13</v>
      </c>
      <c r="AV8" s="150"/>
      <c r="AW8" s="44" t="s">
        <v>13</v>
      </c>
      <c r="AX8" s="46" t="s">
        <v>13</v>
      </c>
      <c r="AY8" s="150"/>
      <c r="AZ8" s="44" t="s">
        <v>13</v>
      </c>
      <c r="BA8" s="46" t="s">
        <v>13</v>
      </c>
      <c r="BB8" s="150"/>
      <c r="BC8" s="150"/>
      <c r="BD8" s="147"/>
      <c r="BE8" s="150"/>
      <c r="BF8" s="177"/>
      <c r="BG8" s="180"/>
      <c r="BH8" s="182"/>
      <c r="BI8" s="182"/>
      <c r="BJ8" s="150"/>
      <c r="BK8" s="44" t="s">
        <v>13</v>
      </c>
      <c r="BL8" s="45" t="s">
        <v>13</v>
      </c>
      <c r="BM8" s="46" t="s">
        <v>13</v>
      </c>
      <c r="BN8" s="150"/>
      <c r="BO8" s="44" t="s">
        <v>13</v>
      </c>
      <c r="BP8" s="46" t="s">
        <v>13</v>
      </c>
      <c r="BQ8" s="150"/>
      <c r="BR8" s="44" t="s">
        <v>13</v>
      </c>
      <c r="BS8" s="46" t="s">
        <v>13</v>
      </c>
      <c r="BT8" s="150"/>
      <c r="BU8" s="150"/>
      <c r="BV8" s="147"/>
      <c r="BW8" s="150"/>
      <c r="BX8" s="177"/>
      <c r="BY8" s="180"/>
      <c r="BZ8" s="182"/>
      <c r="CA8" s="182"/>
      <c r="CB8" s="150"/>
      <c r="CC8" s="44" t="s">
        <v>13</v>
      </c>
      <c r="CD8" s="45" t="s">
        <v>13</v>
      </c>
      <c r="CE8" s="46" t="s">
        <v>13</v>
      </c>
      <c r="CF8" s="150"/>
      <c r="CG8" s="44" t="s">
        <v>13</v>
      </c>
      <c r="CH8" s="46" t="s">
        <v>13</v>
      </c>
      <c r="CI8" s="150"/>
      <c r="CJ8" s="44" t="s">
        <v>13</v>
      </c>
      <c r="CK8" s="46" t="s">
        <v>13</v>
      </c>
      <c r="CL8" s="150"/>
      <c r="CM8" s="150"/>
      <c r="CN8" s="147"/>
      <c r="CO8" s="150"/>
      <c r="CP8" s="177"/>
      <c r="CQ8" s="180"/>
      <c r="CR8" s="182"/>
      <c r="CS8" s="182"/>
      <c r="CT8" s="150"/>
      <c r="CU8" s="44" t="s">
        <v>13</v>
      </c>
      <c r="CV8" s="45" t="s">
        <v>13</v>
      </c>
      <c r="CW8" s="46" t="s">
        <v>13</v>
      </c>
      <c r="CX8" s="150"/>
      <c r="CY8" s="44" t="s">
        <v>13</v>
      </c>
      <c r="CZ8" s="46" t="s">
        <v>13</v>
      </c>
      <c r="DA8" s="150"/>
      <c r="DB8" s="44" t="s">
        <v>13</v>
      </c>
      <c r="DC8" s="46" t="s">
        <v>13</v>
      </c>
      <c r="DD8" s="150"/>
      <c r="DE8" s="150"/>
      <c r="DF8" s="147"/>
      <c r="DG8" s="150"/>
      <c r="DH8" s="177"/>
      <c r="DI8" s="180"/>
      <c r="DJ8" s="182"/>
      <c r="DK8" s="182"/>
      <c r="DL8" s="150"/>
      <c r="DM8" s="44" t="s">
        <v>13</v>
      </c>
      <c r="DN8" s="45" t="s">
        <v>13</v>
      </c>
      <c r="DO8" s="46" t="s">
        <v>13</v>
      </c>
      <c r="DP8" s="150"/>
      <c r="DQ8" s="44" t="s">
        <v>13</v>
      </c>
      <c r="DR8" s="46" t="s">
        <v>13</v>
      </c>
      <c r="DS8" s="150"/>
      <c r="DT8" s="44" t="s">
        <v>13</v>
      </c>
      <c r="DU8" s="46" t="s">
        <v>13</v>
      </c>
      <c r="DV8" s="150"/>
      <c r="DW8" s="150"/>
      <c r="DX8" s="147"/>
      <c r="DY8" s="150"/>
      <c r="DZ8" s="177"/>
      <c r="EA8" s="180"/>
      <c r="EB8" s="182"/>
      <c r="EC8" s="182"/>
      <c r="ED8" s="150"/>
      <c r="EE8" s="44" t="s">
        <v>13</v>
      </c>
      <c r="EF8" s="45" t="s">
        <v>13</v>
      </c>
      <c r="EG8" s="46" t="s">
        <v>13</v>
      </c>
      <c r="EH8" s="150"/>
      <c r="EI8" s="44" t="s">
        <v>13</v>
      </c>
      <c r="EJ8" s="46" t="s">
        <v>13</v>
      </c>
      <c r="EK8" s="150"/>
      <c r="EL8" s="44" t="s">
        <v>13</v>
      </c>
      <c r="EM8" s="46" t="s">
        <v>13</v>
      </c>
      <c r="EN8" s="150"/>
      <c r="EO8" s="150"/>
      <c r="EP8" s="147"/>
      <c r="EQ8" s="150"/>
      <c r="ER8" s="177"/>
      <c r="ES8" s="180"/>
      <c r="ET8" s="182"/>
      <c r="EU8" s="182"/>
      <c r="EV8" s="150"/>
      <c r="EW8" s="44" t="s">
        <v>13</v>
      </c>
      <c r="EX8" s="45" t="s">
        <v>13</v>
      </c>
      <c r="EY8" s="46" t="s">
        <v>13</v>
      </c>
      <c r="EZ8" s="150"/>
      <c r="FA8" s="44" t="s">
        <v>13</v>
      </c>
      <c r="FB8" s="46" t="s">
        <v>13</v>
      </c>
      <c r="FC8" s="150"/>
      <c r="FD8" s="44" t="s">
        <v>13</v>
      </c>
      <c r="FE8" s="46" t="s">
        <v>13</v>
      </c>
      <c r="FF8" s="150"/>
      <c r="FG8" s="150"/>
      <c r="FH8" s="147"/>
      <c r="FI8" s="150"/>
      <c r="FJ8" s="177"/>
      <c r="FK8" s="180"/>
      <c r="FL8" s="182"/>
      <c r="FM8" s="182"/>
      <c r="FN8" s="150"/>
      <c r="FO8" s="44" t="s">
        <v>13</v>
      </c>
      <c r="FP8" s="45" t="s">
        <v>13</v>
      </c>
      <c r="FQ8" s="46" t="s">
        <v>13</v>
      </c>
      <c r="FR8" s="150"/>
      <c r="FS8" s="44" t="s">
        <v>13</v>
      </c>
      <c r="FT8" s="46" t="s">
        <v>13</v>
      </c>
      <c r="FU8" s="150"/>
      <c r="FV8" s="44" t="s">
        <v>13</v>
      </c>
      <c r="FW8" s="46" t="s">
        <v>13</v>
      </c>
      <c r="FX8" s="150"/>
      <c r="FY8" s="150"/>
      <c r="FZ8" s="147"/>
      <c r="GA8" s="150"/>
      <c r="GB8" s="177"/>
      <c r="GC8" s="180"/>
      <c r="GD8" s="182"/>
      <c r="GE8" s="182"/>
      <c r="GF8" s="150"/>
      <c r="GG8" s="44" t="s">
        <v>13</v>
      </c>
      <c r="GH8" s="45" t="s">
        <v>13</v>
      </c>
      <c r="GI8" s="46" t="s">
        <v>13</v>
      </c>
      <c r="GJ8" s="150"/>
      <c r="GK8" s="44" t="s">
        <v>13</v>
      </c>
      <c r="GL8" s="46" t="s">
        <v>13</v>
      </c>
      <c r="GM8" s="150"/>
      <c r="GN8" s="44" t="s">
        <v>13</v>
      </c>
      <c r="GO8" s="46" t="s">
        <v>13</v>
      </c>
      <c r="GP8" s="150"/>
      <c r="GQ8" s="150"/>
      <c r="GR8" s="147"/>
      <c r="GS8" s="150"/>
      <c r="GT8" s="177"/>
      <c r="GU8" s="180"/>
      <c r="GV8" s="182"/>
      <c r="GW8" s="182"/>
      <c r="GX8" s="150"/>
      <c r="GY8" s="44" t="s">
        <v>13</v>
      </c>
      <c r="GZ8" s="45" t="s">
        <v>13</v>
      </c>
      <c r="HA8" s="46" t="s">
        <v>13</v>
      </c>
      <c r="HB8" s="150"/>
      <c r="HC8" s="44" t="s">
        <v>13</v>
      </c>
      <c r="HD8" s="46" t="s">
        <v>13</v>
      </c>
      <c r="HE8" s="150"/>
      <c r="HF8" s="44" t="s">
        <v>13</v>
      </c>
      <c r="HG8" s="46" t="s">
        <v>13</v>
      </c>
      <c r="HH8" s="150"/>
      <c r="HI8" s="150"/>
      <c r="HJ8" s="147"/>
      <c r="HK8" s="150"/>
      <c r="HL8" s="177"/>
      <c r="HM8" s="180"/>
      <c r="HN8" s="182"/>
      <c r="HO8" s="182"/>
      <c r="HP8" s="150"/>
      <c r="HQ8" s="44" t="s">
        <v>13</v>
      </c>
      <c r="HR8" s="45" t="s">
        <v>13</v>
      </c>
      <c r="HS8" s="46" t="s">
        <v>13</v>
      </c>
      <c r="HT8" s="150"/>
      <c r="HU8" s="44" t="s">
        <v>13</v>
      </c>
      <c r="HV8" s="46" t="s">
        <v>13</v>
      </c>
      <c r="HW8" s="150"/>
      <c r="HX8" s="44" t="s">
        <v>13</v>
      </c>
      <c r="HY8" s="46" t="s">
        <v>13</v>
      </c>
      <c r="HZ8" s="150"/>
      <c r="IA8" s="150"/>
      <c r="IB8" s="147"/>
      <c r="IC8" s="150"/>
      <c r="ID8" s="177"/>
      <c r="IE8" s="180"/>
      <c r="IF8" s="182"/>
      <c r="IG8" s="182"/>
      <c r="IH8" s="150"/>
      <c r="II8" s="44" t="s">
        <v>13</v>
      </c>
      <c r="IJ8" s="45" t="s">
        <v>13</v>
      </c>
      <c r="IK8" s="46" t="s">
        <v>13</v>
      </c>
      <c r="IL8" s="150"/>
      <c r="IM8" s="44" t="s">
        <v>13</v>
      </c>
      <c r="IN8" s="46" t="s">
        <v>13</v>
      </c>
      <c r="IO8" s="150"/>
      <c r="IP8" s="44" t="s">
        <v>13</v>
      </c>
      <c r="IQ8" s="46" t="s">
        <v>13</v>
      </c>
      <c r="IR8" s="150"/>
      <c r="IS8" s="150"/>
    </row>
    <row r="9" spans="1:255" ht="20.25" customHeight="1">
      <c r="A9" s="142" t="s">
        <v>16</v>
      </c>
      <c r="B9" s="97">
        <f aca="true" t="shared" si="0" ref="B9:B27">SUM(T9,BW9,GA9)</f>
        <v>34.583999999999996</v>
      </c>
      <c r="C9" s="71">
        <f aca="true" t="shared" si="1" ref="C9:C26">SUM(U9,BX9,GB9)</f>
        <v>29.657999999999998</v>
      </c>
      <c r="D9" s="70">
        <f aca="true" t="shared" si="2" ref="D9:D26">SUM(V9,BY9,GC9)</f>
        <v>4.926</v>
      </c>
      <c r="E9" s="71">
        <f aca="true" t="shared" si="3" ref="E9:E26">SUM(W9,BZ9,GD9)</f>
        <v>23.936999999999998</v>
      </c>
      <c r="F9" s="70">
        <f aca="true" t="shared" si="4" ref="F9:F26">SUM(X9,CA9,GE9)</f>
        <v>5.721</v>
      </c>
      <c r="G9" s="71">
        <f aca="true" t="shared" si="5" ref="G9:G26">SUM(Y9,CB9,GF9)</f>
        <v>15.550999999999998</v>
      </c>
      <c r="H9" s="70">
        <f aca="true" t="shared" si="6" ref="H9:H26">SUM(AA9,CC9,GG9)</f>
        <v>5.1499999999999995</v>
      </c>
      <c r="I9" s="71">
        <f aca="true" t="shared" si="7" ref="I9:I26">SUM(AB9,CD9,GH9)</f>
        <v>5.273</v>
      </c>
      <c r="J9" s="70">
        <f aca="true" t="shared" si="8" ref="J9:J26">SUM(AC9,CE9,GI9)</f>
        <v>5.128</v>
      </c>
      <c r="K9" s="134">
        <f aca="true" t="shared" si="9" ref="K9:K26">SUM(AD9,CF9,GJ9)</f>
        <v>0</v>
      </c>
      <c r="L9" s="70">
        <f aca="true" t="shared" si="10" ref="L9:L26">SUM(AE9,CG9,GK9)</f>
        <v>0</v>
      </c>
      <c r="M9" s="71">
        <f aca="true" t="shared" si="11" ref="M9:M26">SUM(AF9,CH9,GL9)</f>
        <v>0</v>
      </c>
      <c r="N9" s="70">
        <f aca="true" t="shared" si="12" ref="N9:N26">SUM(AG9,CI9,GM9)</f>
        <v>1.992</v>
      </c>
      <c r="O9" s="71">
        <f aca="true" t="shared" si="13" ref="O9:O26">SUM(AH9,CJ9,GN9)</f>
        <v>0.996</v>
      </c>
      <c r="P9" s="70">
        <f aca="true" t="shared" si="14" ref="P9:P26">SUM(AI9,CK9,GO9)</f>
        <v>0.996</v>
      </c>
      <c r="Q9" s="71">
        <f aca="true" t="shared" si="15" ref="Q9:Q26">SUM(AJ9,CL9,GP9)</f>
        <v>5.025</v>
      </c>
      <c r="R9" s="70">
        <f aca="true" t="shared" si="16" ref="R9:R26">SUM(AK9,CM9,GQ9)</f>
        <v>1.369</v>
      </c>
      <c r="S9" s="107" t="s">
        <v>16</v>
      </c>
      <c r="T9" s="70">
        <f aca="true" t="shared" si="17" ref="T9:Y9">AM9+BE9</f>
        <v>27.203999999999997</v>
      </c>
      <c r="U9" s="71">
        <f t="shared" si="17"/>
        <v>24.488999999999997</v>
      </c>
      <c r="V9" s="70">
        <f t="shared" si="17"/>
        <v>2.715</v>
      </c>
      <c r="W9" s="71">
        <f t="shared" si="17"/>
        <v>21.348999999999997</v>
      </c>
      <c r="X9" s="70">
        <f t="shared" si="17"/>
        <v>3.14</v>
      </c>
      <c r="Y9" s="95">
        <f t="shared" si="17"/>
        <v>15.003999999999998</v>
      </c>
      <c r="Z9" s="109">
        <f>AA9/Y9*100</f>
        <v>33.99093575046655</v>
      </c>
      <c r="AA9" s="70">
        <f aca="true" t="shared" si="18" ref="AA9:AF9">AS9+BK9</f>
        <v>5.1</v>
      </c>
      <c r="AB9" s="71">
        <f t="shared" si="18"/>
        <v>5.05</v>
      </c>
      <c r="AC9" s="70">
        <f t="shared" si="18"/>
        <v>4.854</v>
      </c>
      <c r="AD9" s="71">
        <f t="shared" si="18"/>
        <v>0</v>
      </c>
      <c r="AE9" s="70">
        <f t="shared" si="18"/>
        <v>0</v>
      </c>
      <c r="AF9" s="71">
        <f t="shared" si="18"/>
        <v>0</v>
      </c>
      <c r="AG9" s="70">
        <f>AY9+BQ9</f>
        <v>0</v>
      </c>
      <c r="AH9" s="71">
        <f>AZ9+BR9</f>
        <v>0</v>
      </c>
      <c r="AI9" s="70">
        <f>BA9+BS9</f>
        <v>0</v>
      </c>
      <c r="AJ9" s="71">
        <f>BB9+BT9</f>
        <v>5.025</v>
      </c>
      <c r="AK9" s="70">
        <f>BC9+BU9</f>
        <v>1.32</v>
      </c>
      <c r="AL9" s="111" t="s">
        <v>16</v>
      </c>
      <c r="AM9" s="90">
        <f>AN9+AO9</f>
        <v>27.202999999999996</v>
      </c>
      <c r="AN9" s="50">
        <f>AP9+AQ9</f>
        <v>24.488999999999997</v>
      </c>
      <c r="AO9" s="90">
        <v>2.714</v>
      </c>
      <c r="AP9" s="50">
        <f>BC9+BB9+AY9+AV9+AR9</f>
        <v>21.348999999999997</v>
      </c>
      <c r="AQ9" s="90">
        <v>3.14</v>
      </c>
      <c r="AR9" s="90">
        <f>AS9+AT9+AU9</f>
        <v>15.003999999999998</v>
      </c>
      <c r="AS9" s="50">
        <v>5.1</v>
      </c>
      <c r="AT9" s="51">
        <v>5.05</v>
      </c>
      <c r="AU9" s="52">
        <v>4.854</v>
      </c>
      <c r="AV9" s="90">
        <f>AW9+AX9</f>
        <v>0</v>
      </c>
      <c r="AW9" s="49"/>
      <c r="AX9" s="50"/>
      <c r="AY9" s="90">
        <f>BA9+AZ9</f>
        <v>0</v>
      </c>
      <c r="AZ9" s="49"/>
      <c r="BA9" s="50"/>
      <c r="BB9" s="90">
        <v>5.025</v>
      </c>
      <c r="BC9" s="90">
        <v>1.32</v>
      </c>
      <c r="BD9" s="111" t="s">
        <v>16</v>
      </c>
      <c r="BE9" s="90">
        <f>BF9+BG9</f>
        <v>0.001</v>
      </c>
      <c r="BF9" s="50">
        <f>BH9+BI9</f>
        <v>0</v>
      </c>
      <c r="BG9" s="90">
        <v>0.001</v>
      </c>
      <c r="BH9" s="50">
        <f>BU9+BT9+BQ9+BN9+BJ9</f>
        <v>0</v>
      </c>
      <c r="BI9" s="90"/>
      <c r="BJ9" s="90">
        <f>BK9+BL9+BM9</f>
        <v>0</v>
      </c>
      <c r="BK9" s="50"/>
      <c r="BL9" s="51"/>
      <c r="BM9" s="52"/>
      <c r="BN9" s="90">
        <f>BO9+BP9</f>
        <v>0</v>
      </c>
      <c r="BO9" s="49"/>
      <c r="BP9" s="50"/>
      <c r="BQ9" s="90">
        <f>BS9+BR9</f>
        <v>0</v>
      </c>
      <c r="BR9" s="49"/>
      <c r="BS9" s="50"/>
      <c r="BT9" s="90"/>
      <c r="BU9" s="117"/>
      <c r="BV9" s="47" t="s">
        <v>16</v>
      </c>
      <c r="BW9" s="70">
        <f aca="true" t="shared" si="19" ref="BW9:BW26">CO9+DG9+DY9+EQ9+FI9</f>
        <v>3.8510000000000004</v>
      </c>
      <c r="BX9" s="71">
        <f aca="true" t="shared" si="20" ref="BX9:BX26">CP9+DH9+DZ9+ER9+FJ9</f>
        <v>2.737</v>
      </c>
      <c r="BY9" s="70">
        <f aca="true" t="shared" si="21" ref="BY9:BY26">CQ9+DI9+EA9+ES9+FK9</f>
        <v>1.1139999999999999</v>
      </c>
      <c r="BZ9" s="71">
        <f aca="true" t="shared" si="22" ref="BZ9:BZ26">CR9+DJ9+EB9+ET9+FL9</f>
        <v>0.962</v>
      </c>
      <c r="CA9" s="70">
        <f aca="true" t="shared" si="23" ref="CA9:CA26">CS9+DK9+EC9+EU9+FM9</f>
        <v>1.775</v>
      </c>
      <c r="CB9" s="71">
        <f aca="true" t="shared" si="24" ref="CB9:CB26">CT9+DL9+ED9+EV9+FN9</f>
        <v>0.26</v>
      </c>
      <c r="CC9" s="70">
        <f aca="true" t="shared" si="25" ref="CC9:CC26">CU9+DM9+EE9+EW9+FO9</f>
        <v>0.05</v>
      </c>
      <c r="CD9" s="71">
        <f aca="true" t="shared" si="26" ref="CD9:CD26">CV9+DN9+EF9+EX9+FP9</f>
        <v>0.08</v>
      </c>
      <c r="CE9" s="70">
        <f aca="true" t="shared" si="27" ref="CE9:CE26">CW9+DO9+EG9+EY9+FQ9</f>
        <v>0.13</v>
      </c>
      <c r="CF9" s="71">
        <f aca="true" t="shared" si="28" ref="CF9:CF26">CX9+DP9+EH9+EZ9+FR9</f>
        <v>0</v>
      </c>
      <c r="CG9" s="70">
        <f aca="true" t="shared" si="29" ref="CG9:CG26">CY9+DQ9+EI9+FA9+FS9</f>
        <v>0</v>
      </c>
      <c r="CH9" s="71">
        <f aca="true" t="shared" si="30" ref="CH9:CH26">CZ9+DR9+EJ9+FB9+FT9</f>
        <v>0</v>
      </c>
      <c r="CI9" s="70">
        <f aca="true" t="shared" si="31" ref="CI9:CI26">DA9+DS9+EK9+FC9+FU9</f>
        <v>0.702</v>
      </c>
      <c r="CJ9" s="71">
        <f aca="true" t="shared" si="32" ref="CJ9:CJ26">DB9+DT9+EL9+FD9+FV9</f>
        <v>0.351</v>
      </c>
      <c r="CK9" s="70">
        <f aca="true" t="shared" si="33" ref="CK9:CK26">DC9+DU9+EM9+FE9+FW9</f>
        <v>0.351</v>
      </c>
      <c r="CL9" s="71">
        <f aca="true" t="shared" si="34" ref="CL9:CL26">DD9+DV9+EN9+FF9+FX9</f>
        <v>0</v>
      </c>
      <c r="CM9" s="70">
        <f aca="true" t="shared" si="35" ref="CM9:CM26">DE9+DW9+EO9+FG9+FY9</f>
        <v>0</v>
      </c>
      <c r="CN9" s="111" t="s">
        <v>16</v>
      </c>
      <c r="CO9" s="90">
        <f>CP9+CQ9</f>
        <v>0.9730000000000001</v>
      </c>
      <c r="CP9" s="49">
        <f>CR9+CS9</f>
        <v>0.637</v>
      </c>
      <c r="CQ9" s="49">
        <v>0.336</v>
      </c>
      <c r="CR9" s="49">
        <f>DE9+DD9+DA9+CX9+CT9</f>
        <v>0.26</v>
      </c>
      <c r="CS9" s="50">
        <v>0.377</v>
      </c>
      <c r="CT9" s="90">
        <f>CU9+CV9+CW9</f>
        <v>0.26</v>
      </c>
      <c r="CU9" s="50">
        <v>0.05</v>
      </c>
      <c r="CV9" s="51">
        <v>0.08</v>
      </c>
      <c r="CW9" s="52">
        <v>0.13</v>
      </c>
      <c r="CX9" s="126">
        <f>CY9+CZ9</f>
        <v>0</v>
      </c>
      <c r="CY9" s="75"/>
      <c r="CZ9" s="77"/>
      <c r="DA9" s="90">
        <f>DC9+DB9</f>
        <v>0</v>
      </c>
      <c r="DB9" s="49"/>
      <c r="DC9" s="50"/>
      <c r="DD9" s="90"/>
      <c r="DE9" s="90"/>
      <c r="DF9" s="111" t="s">
        <v>16</v>
      </c>
      <c r="DG9" s="90">
        <f>DH9+DI9</f>
        <v>2.608</v>
      </c>
      <c r="DH9" s="49">
        <f>DJ9+DK9</f>
        <v>1.901</v>
      </c>
      <c r="DI9" s="49">
        <v>0.707</v>
      </c>
      <c r="DJ9" s="49">
        <f aca="true" t="shared" si="36" ref="DJ9:DJ26">DW9+DV9+DS9+DP9+DL9</f>
        <v>0.702</v>
      </c>
      <c r="DK9" s="50">
        <v>1.199</v>
      </c>
      <c r="DL9" s="90">
        <f>DM9+DN9+DO9</f>
        <v>0</v>
      </c>
      <c r="DM9" s="50"/>
      <c r="DN9" s="51"/>
      <c r="DO9" s="52"/>
      <c r="DP9" s="90">
        <f>DQ9+DR9</f>
        <v>0</v>
      </c>
      <c r="DQ9" s="49"/>
      <c r="DR9" s="50"/>
      <c r="DS9" s="90">
        <f>DU9+DT9</f>
        <v>0.702</v>
      </c>
      <c r="DT9" s="49">
        <v>0.351</v>
      </c>
      <c r="DU9" s="50">
        <v>0.351</v>
      </c>
      <c r="DV9" s="90"/>
      <c r="DW9" s="90"/>
      <c r="DX9" s="111" t="s">
        <v>16</v>
      </c>
      <c r="DY9" s="90">
        <f>DZ9+EA9</f>
        <v>0.001</v>
      </c>
      <c r="DZ9" s="49">
        <f>EB9+EC9</f>
        <v>0.001</v>
      </c>
      <c r="EA9" s="49"/>
      <c r="EB9" s="49">
        <f>EO9+EN9+EK9+EH9+ED9</f>
        <v>0</v>
      </c>
      <c r="EC9" s="50">
        <v>0.001</v>
      </c>
      <c r="ED9" s="90">
        <f>EE9+EF9+EG9</f>
        <v>0</v>
      </c>
      <c r="EE9" s="50"/>
      <c r="EF9" s="51"/>
      <c r="EG9" s="52"/>
      <c r="EH9" s="90">
        <f>EI9+EJ9</f>
        <v>0</v>
      </c>
      <c r="EI9" s="49"/>
      <c r="EJ9" s="50"/>
      <c r="EK9" s="90">
        <f>EM9+EL9</f>
        <v>0</v>
      </c>
      <c r="EL9" s="49"/>
      <c r="EM9" s="50"/>
      <c r="EN9" s="90"/>
      <c r="EO9" s="90"/>
      <c r="EP9" s="111" t="s">
        <v>16</v>
      </c>
      <c r="EQ9" s="90">
        <f>ER9+ES9</f>
        <v>0</v>
      </c>
      <c r="ER9" s="49">
        <f>ET9+EU9</f>
        <v>0</v>
      </c>
      <c r="ES9" s="49">
        <v>0</v>
      </c>
      <c r="ET9" s="49">
        <f>FG9+FF9+FC9+EZ9+EV9</f>
        <v>0</v>
      </c>
      <c r="EU9" s="50">
        <v>0</v>
      </c>
      <c r="EV9" s="90">
        <f>EW9+EX9+EY9</f>
        <v>0</v>
      </c>
      <c r="EW9" s="50"/>
      <c r="EX9" s="51"/>
      <c r="EY9" s="52"/>
      <c r="EZ9" s="90">
        <f>FA9+FB9</f>
        <v>0</v>
      </c>
      <c r="FA9" s="49"/>
      <c r="FB9" s="50"/>
      <c r="FC9" s="90">
        <f>FE9+FD9</f>
        <v>0</v>
      </c>
      <c r="FD9" s="49"/>
      <c r="FE9" s="50"/>
      <c r="FF9" s="90"/>
      <c r="FG9" s="90"/>
      <c r="FH9" s="111" t="s">
        <v>16</v>
      </c>
      <c r="FI9" s="90">
        <f>FJ9+FK9</f>
        <v>0.269</v>
      </c>
      <c r="FJ9" s="49">
        <f>FL9+FM9</f>
        <v>0.198</v>
      </c>
      <c r="FK9" s="49">
        <v>0.071</v>
      </c>
      <c r="FL9" s="49">
        <f>FY9+FX9+FU9+FR9+FN9</f>
        <v>0</v>
      </c>
      <c r="FM9" s="50">
        <v>0.198</v>
      </c>
      <c r="FN9" s="90">
        <f>FO9+FP9+FQ9</f>
        <v>0</v>
      </c>
      <c r="FO9" s="50"/>
      <c r="FP9" s="51"/>
      <c r="FQ9" s="52"/>
      <c r="FR9" s="90">
        <f>FS9+FT9</f>
        <v>0</v>
      </c>
      <c r="FS9" s="49"/>
      <c r="FT9" s="50"/>
      <c r="FU9" s="90">
        <f>FW9+FV9</f>
        <v>0</v>
      </c>
      <c r="FV9" s="49"/>
      <c r="FW9" s="50"/>
      <c r="FX9" s="90"/>
      <c r="FY9" s="90">
        <v>0</v>
      </c>
      <c r="FZ9" s="111" t="s">
        <v>16</v>
      </c>
      <c r="GA9" s="70">
        <f>GS9+HK9+IC9</f>
        <v>3.529</v>
      </c>
      <c r="GB9" s="71">
        <f aca="true" t="shared" si="37" ref="GB9:GQ10">GT9+HL9+ID9</f>
        <v>2.432</v>
      </c>
      <c r="GC9" s="70">
        <f t="shared" si="37"/>
        <v>1.097</v>
      </c>
      <c r="GD9" s="71">
        <f t="shared" si="37"/>
        <v>1.626</v>
      </c>
      <c r="GE9" s="70">
        <f t="shared" si="37"/>
        <v>0.806</v>
      </c>
      <c r="GF9" s="71">
        <f t="shared" si="37"/>
        <v>0.287</v>
      </c>
      <c r="GG9" s="70">
        <f t="shared" si="37"/>
        <v>0</v>
      </c>
      <c r="GH9" s="71">
        <f t="shared" si="37"/>
        <v>0.143</v>
      </c>
      <c r="GI9" s="70">
        <f t="shared" si="37"/>
        <v>0.144</v>
      </c>
      <c r="GJ9" s="71">
        <f t="shared" si="37"/>
        <v>0</v>
      </c>
      <c r="GK9" s="70">
        <f t="shared" si="37"/>
        <v>0</v>
      </c>
      <c r="GL9" s="71">
        <f t="shared" si="37"/>
        <v>0</v>
      </c>
      <c r="GM9" s="70">
        <f t="shared" si="37"/>
        <v>1.29</v>
      </c>
      <c r="GN9" s="71">
        <f t="shared" si="37"/>
        <v>0.645</v>
      </c>
      <c r="GO9" s="70">
        <f t="shared" si="37"/>
        <v>0.645</v>
      </c>
      <c r="GP9" s="71">
        <f t="shared" si="37"/>
        <v>0</v>
      </c>
      <c r="GQ9" s="70">
        <f t="shared" si="37"/>
        <v>0.049</v>
      </c>
      <c r="GR9" s="111" t="s">
        <v>16</v>
      </c>
      <c r="GS9" s="90">
        <f>GT9+GU9</f>
        <v>2.453</v>
      </c>
      <c r="GT9" s="49">
        <f>GV9+GW9</f>
        <v>1.827</v>
      </c>
      <c r="GU9" s="49">
        <v>0.626</v>
      </c>
      <c r="GV9" s="49">
        <f>HI9+HH9+HE9+HB9+GX9</f>
        <v>1.299</v>
      </c>
      <c r="GW9" s="50">
        <v>0.528</v>
      </c>
      <c r="GX9" s="90">
        <f>GY9+GZ9+HA9</f>
        <v>0</v>
      </c>
      <c r="GY9" s="50"/>
      <c r="GZ9" s="51"/>
      <c r="HA9" s="52"/>
      <c r="HB9" s="90">
        <f>HC9+HD9</f>
        <v>0</v>
      </c>
      <c r="HC9" s="49"/>
      <c r="HD9" s="50"/>
      <c r="HE9" s="90">
        <f>HG9+HF9</f>
        <v>1.29</v>
      </c>
      <c r="HF9" s="49">
        <v>0.645</v>
      </c>
      <c r="HG9" s="50">
        <v>0.645</v>
      </c>
      <c r="HH9" s="90"/>
      <c r="HI9" s="90">
        <v>0.009</v>
      </c>
      <c r="HJ9" s="111" t="s">
        <v>16</v>
      </c>
      <c r="HK9" s="90">
        <f>HL9+HM9</f>
        <v>1.076</v>
      </c>
      <c r="HL9" s="49">
        <f>HN9+HO9</f>
        <v>0.605</v>
      </c>
      <c r="HM9" s="49">
        <v>0.471</v>
      </c>
      <c r="HN9" s="49">
        <f>IA9+HZ9+HW9+HT9+HP9</f>
        <v>0.32699999999999996</v>
      </c>
      <c r="HO9" s="50">
        <v>0.278</v>
      </c>
      <c r="HP9" s="90">
        <f>HQ9+HR9+HS9</f>
        <v>0.287</v>
      </c>
      <c r="HQ9" s="50"/>
      <c r="HR9" s="51">
        <v>0.143</v>
      </c>
      <c r="HS9" s="52">
        <v>0.144</v>
      </c>
      <c r="HT9" s="90">
        <f>HU9+HV9</f>
        <v>0</v>
      </c>
      <c r="HU9" s="49"/>
      <c r="HV9" s="50"/>
      <c r="HW9" s="90">
        <f>HY9+HX9</f>
        <v>0</v>
      </c>
      <c r="HX9" s="49"/>
      <c r="HY9" s="50"/>
      <c r="HZ9" s="90"/>
      <c r="IA9" s="90">
        <v>0.04</v>
      </c>
      <c r="IB9" s="111" t="s">
        <v>16</v>
      </c>
      <c r="IC9" s="90">
        <f>ID9+IE9</f>
        <v>0</v>
      </c>
      <c r="ID9" s="49">
        <f>IF9+IG9</f>
        <v>0</v>
      </c>
      <c r="IE9" s="49"/>
      <c r="IF9" s="49">
        <f>IS9+IR9+IO9+IL9+IH9</f>
        <v>0</v>
      </c>
      <c r="IG9" s="50"/>
      <c r="IH9" s="90">
        <f>II9+IJ9+IK9</f>
        <v>0</v>
      </c>
      <c r="II9" s="50"/>
      <c r="IJ9" s="51"/>
      <c r="IK9" s="52"/>
      <c r="IL9" s="90">
        <f>IM9+IN9</f>
        <v>0</v>
      </c>
      <c r="IM9" s="49"/>
      <c r="IN9" s="50"/>
      <c r="IO9" s="90">
        <f>IQ9+IP9</f>
        <v>0</v>
      </c>
      <c r="IP9" s="49"/>
      <c r="IQ9" s="50"/>
      <c r="IR9" s="90"/>
      <c r="IS9" s="90"/>
      <c r="IT9" s="138">
        <f>(DS9+HE9)/(GS9+DG9)*100</f>
        <v>39.35981031416716</v>
      </c>
      <c r="IU9" s="138">
        <f>CT9/CO9*100</f>
        <v>26.721479958890033</v>
      </c>
    </row>
    <row r="10" spans="1:255" ht="20.25" customHeight="1">
      <c r="A10" s="139" t="s">
        <v>17</v>
      </c>
      <c r="B10" s="80">
        <f t="shared" si="0"/>
        <v>58.7</v>
      </c>
      <c r="C10" s="71">
        <f t="shared" si="1"/>
        <v>44.00000000000001</v>
      </c>
      <c r="D10" s="69">
        <f t="shared" si="2"/>
        <v>14.7</v>
      </c>
      <c r="E10" s="71">
        <f t="shared" si="3"/>
        <v>33.6</v>
      </c>
      <c r="F10" s="69">
        <f t="shared" si="4"/>
        <v>10.4</v>
      </c>
      <c r="G10" s="71">
        <f t="shared" si="5"/>
        <v>14.270000000000001</v>
      </c>
      <c r="H10" s="69">
        <f t="shared" si="6"/>
        <v>2.85</v>
      </c>
      <c r="I10" s="71">
        <f t="shared" si="7"/>
        <v>5.78</v>
      </c>
      <c r="J10" s="69">
        <f t="shared" si="8"/>
        <v>5.640000000000001</v>
      </c>
      <c r="K10" s="134">
        <f t="shared" si="9"/>
        <v>0.03</v>
      </c>
      <c r="L10" s="69">
        <f t="shared" si="10"/>
        <v>0.01</v>
      </c>
      <c r="M10" s="71">
        <f t="shared" si="11"/>
        <v>0.02</v>
      </c>
      <c r="N10" s="69">
        <f t="shared" si="12"/>
        <v>7.2</v>
      </c>
      <c r="O10" s="71">
        <f t="shared" si="13"/>
        <v>3</v>
      </c>
      <c r="P10" s="69">
        <f t="shared" si="14"/>
        <v>4.2</v>
      </c>
      <c r="Q10" s="71">
        <f t="shared" si="15"/>
        <v>6.6</v>
      </c>
      <c r="R10" s="69">
        <f t="shared" si="16"/>
        <v>5.5</v>
      </c>
      <c r="S10" s="108" t="s">
        <v>17</v>
      </c>
      <c r="T10" s="69">
        <f aca="true" t="shared" si="38" ref="T10:T26">AM10+BE10</f>
        <v>33.4</v>
      </c>
      <c r="U10" s="71">
        <f aca="true" t="shared" si="39" ref="U10:U26">AN10+BF10</f>
        <v>26.500000000000004</v>
      </c>
      <c r="V10" s="69">
        <f aca="true" t="shared" si="40" ref="V10:V26">AO10+BG10</f>
        <v>6.9</v>
      </c>
      <c r="W10" s="71">
        <f aca="true" t="shared" si="41" ref="W10:W26">AP10+BH10</f>
        <v>22.000000000000004</v>
      </c>
      <c r="X10" s="69">
        <f aca="true" t="shared" si="42" ref="X10:X26">AQ10+BI10</f>
        <v>4.5</v>
      </c>
      <c r="Y10" s="95">
        <f aca="true" t="shared" si="43" ref="Y10:Y26">AR10+BJ10</f>
        <v>13.100000000000001</v>
      </c>
      <c r="Z10" s="109">
        <f aca="true" t="shared" si="44" ref="Z10:Z24">AA10/Y10*100</f>
        <v>20.610687022900763</v>
      </c>
      <c r="AA10" s="69">
        <f aca="true" t="shared" si="45" ref="AA10:AA26">AS10+BK10</f>
        <v>2.7</v>
      </c>
      <c r="AB10" s="71">
        <f aca="true" t="shared" si="46" ref="AB10:AB26">AT10+BL10</f>
        <v>5.4</v>
      </c>
      <c r="AC10" s="69">
        <f>AU10+BM10</f>
        <v>5</v>
      </c>
      <c r="AD10" s="71">
        <f aca="true" t="shared" si="47" ref="AD10:AD26">AV10+BN10</f>
        <v>0</v>
      </c>
      <c r="AE10" s="69">
        <f aca="true" t="shared" si="48" ref="AE10:AE26">AW10+BO10</f>
        <v>0</v>
      </c>
      <c r="AF10" s="71">
        <f aca="true" t="shared" si="49" ref="AF10:AF26">AX10+BP10</f>
        <v>0</v>
      </c>
      <c r="AG10" s="69">
        <f aca="true" t="shared" si="50" ref="AG10:AG26">AY10+BQ10</f>
        <v>0</v>
      </c>
      <c r="AH10" s="71">
        <f aca="true" t="shared" si="51" ref="AH10:AH26">AZ10+BR10</f>
        <v>0</v>
      </c>
      <c r="AI10" s="69">
        <f aca="true" t="shared" si="52" ref="AI10:AI26">BA10+BS10</f>
        <v>0</v>
      </c>
      <c r="AJ10" s="71">
        <f aca="true" t="shared" si="53" ref="AJ10:AJ26">BB10+BT10</f>
        <v>6.6</v>
      </c>
      <c r="AK10" s="69">
        <f aca="true" t="shared" si="54" ref="AK10:AK26">BC10+BU10</f>
        <v>2.3</v>
      </c>
      <c r="AL10" s="108" t="s">
        <v>17</v>
      </c>
      <c r="AM10" s="48">
        <f aca="true" t="shared" si="55" ref="AM10:AM26">AN10+AO10</f>
        <v>31.6</v>
      </c>
      <c r="AN10" s="50">
        <f aca="true" t="shared" si="56" ref="AN10:AN26">AP10+AQ10</f>
        <v>25.200000000000003</v>
      </c>
      <c r="AO10" s="58">
        <v>6.4</v>
      </c>
      <c r="AP10" s="50">
        <f aca="true" t="shared" si="57" ref="AP10:AP26">BC10+BB10+AY10+AV10+AR10</f>
        <v>21.200000000000003</v>
      </c>
      <c r="AQ10" s="58">
        <v>4</v>
      </c>
      <c r="AR10" s="48">
        <f aca="true" t="shared" si="58" ref="AR10:AR26">AS10+AT10+AU10</f>
        <v>12.600000000000001</v>
      </c>
      <c r="AS10" s="55">
        <v>2.6</v>
      </c>
      <c r="AT10" s="56">
        <v>5.2</v>
      </c>
      <c r="AU10" s="57">
        <v>4.8</v>
      </c>
      <c r="AV10" s="48">
        <f aca="true" t="shared" si="59" ref="AV10:AV26">AW10+AX10</f>
        <v>0</v>
      </c>
      <c r="AW10" s="54"/>
      <c r="AX10" s="55"/>
      <c r="AY10" s="48">
        <f aca="true" t="shared" si="60" ref="AY10:AY26">BA10+AZ10</f>
        <v>0</v>
      </c>
      <c r="AZ10" s="49"/>
      <c r="BA10" s="55"/>
      <c r="BB10" s="48">
        <v>6.6</v>
      </c>
      <c r="BC10" s="58">
        <v>2</v>
      </c>
      <c r="BD10" s="108" t="s">
        <v>17</v>
      </c>
      <c r="BE10" s="48">
        <f aca="true" t="shared" si="61" ref="BE10:BE26">BF10+BG10</f>
        <v>1.8</v>
      </c>
      <c r="BF10" s="50">
        <f aca="true" t="shared" si="62" ref="BF10:BF26">BH10+BI10</f>
        <v>1.3</v>
      </c>
      <c r="BG10" s="58">
        <v>0.5</v>
      </c>
      <c r="BH10" s="50">
        <f aca="true" t="shared" si="63" ref="BH10:BH26">BU10+BT10+BQ10+BN10+BJ10</f>
        <v>0.8</v>
      </c>
      <c r="BI10" s="58">
        <v>0.5</v>
      </c>
      <c r="BJ10" s="48">
        <f aca="true" t="shared" si="64" ref="BJ10:BJ26">BK10+BL10+BM10</f>
        <v>0.5</v>
      </c>
      <c r="BK10" s="55">
        <v>0.1</v>
      </c>
      <c r="BL10" s="56">
        <v>0.2</v>
      </c>
      <c r="BM10" s="57">
        <v>0.2</v>
      </c>
      <c r="BN10" s="48">
        <f aca="true" t="shared" si="65" ref="BN10:BN26">BO10+BP10</f>
        <v>0</v>
      </c>
      <c r="BO10" s="54"/>
      <c r="BP10" s="55"/>
      <c r="BQ10" s="48">
        <f aca="true" t="shared" si="66" ref="BQ10:BQ26">BS10+BR10</f>
        <v>0</v>
      </c>
      <c r="BR10" s="49"/>
      <c r="BS10" s="55"/>
      <c r="BT10" s="48"/>
      <c r="BU10" s="121">
        <v>0.3</v>
      </c>
      <c r="BV10" s="53" t="s">
        <v>17</v>
      </c>
      <c r="BW10" s="69">
        <f t="shared" si="19"/>
        <v>13.6</v>
      </c>
      <c r="BX10" s="71">
        <f t="shared" si="20"/>
        <v>8.399999999999999</v>
      </c>
      <c r="BY10" s="69">
        <f t="shared" si="21"/>
        <v>5.199999999999999</v>
      </c>
      <c r="BZ10" s="71">
        <f t="shared" si="22"/>
        <v>5.8999999999999995</v>
      </c>
      <c r="CA10" s="69">
        <f t="shared" si="23"/>
        <v>2.5</v>
      </c>
      <c r="CB10" s="71">
        <f t="shared" si="24"/>
        <v>0.6699999999999999</v>
      </c>
      <c r="CC10" s="69">
        <f t="shared" si="25"/>
        <v>0.05</v>
      </c>
      <c r="CD10" s="71">
        <f t="shared" si="26"/>
        <v>0.18</v>
      </c>
      <c r="CE10" s="69">
        <f t="shared" si="27"/>
        <v>0.44</v>
      </c>
      <c r="CF10" s="71">
        <f t="shared" si="28"/>
        <v>0.03</v>
      </c>
      <c r="CG10" s="69">
        <f t="shared" si="29"/>
        <v>0.01</v>
      </c>
      <c r="CH10" s="71">
        <f t="shared" si="30"/>
        <v>0.02</v>
      </c>
      <c r="CI10" s="69">
        <f t="shared" si="31"/>
        <v>3.2</v>
      </c>
      <c r="CJ10" s="71">
        <f t="shared" si="32"/>
        <v>1.4</v>
      </c>
      <c r="CK10" s="69">
        <f t="shared" si="33"/>
        <v>1.8</v>
      </c>
      <c r="CL10" s="71">
        <f t="shared" si="34"/>
        <v>0</v>
      </c>
      <c r="CM10" s="69">
        <f t="shared" si="35"/>
        <v>2</v>
      </c>
      <c r="CN10" s="108" t="s">
        <v>17</v>
      </c>
      <c r="CO10" s="48">
        <f aca="true" t="shared" si="67" ref="CO10:CO26">CP10+CQ10</f>
        <v>2.2</v>
      </c>
      <c r="CP10" s="49">
        <f aca="true" t="shared" si="68" ref="CP10:CP26">CR10+CS10</f>
        <v>1.4</v>
      </c>
      <c r="CQ10" s="54">
        <v>0.8</v>
      </c>
      <c r="CR10" s="49">
        <f aca="true" t="shared" si="69" ref="CR10:CR26">DE10+DD10+DA10+CX10+CT10</f>
        <v>0.7999999999999999</v>
      </c>
      <c r="CS10" s="55">
        <v>0.6</v>
      </c>
      <c r="CT10" s="48">
        <f aca="true" t="shared" si="70" ref="CT10:CT26">CU10+CV10+CW10</f>
        <v>0.6699999999999999</v>
      </c>
      <c r="CU10" s="55">
        <v>0.05</v>
      </c>
      <c r="CV10" s="56">
        <v>0.18</v>
      </c>
      <c r="CW10" s="57">
        <v>0.44</v>
      </c>
      <c r="CX10" s="79">
        <f aca="true" t="shared" si="71" ref="CX10:CX26">CY10+CZ10</f>
        <v>0.03</v>
      </c>
      <c r="CY10" s="76">
        <v>0.01</v>
      </c>
      <c r="CZ10" s="78">
        <v>0.02</v>
      </c>
      <c r="DA10" s="48">
        <f aca="true" t="shared" si="72" ref="DA10:DA26">DC10+DB10</f>
        <v>0</v>
      </c>
      <c r="DB10" s="49"/>
      <c r="DC10" s="55"/>
      <c r="DD10" s="48"/>
      <c r="DE10" s="58">
        <v>0.1</v>
      </c>
      <c r="DF10" s="108" t="s">
        <v>17</v>
      </c>
      <c r="DG10" s="48">
        <f aca="true" t="shared" si="73" ref="DG10:DG26">DH10+DI10</f>
        <v>9.3</v>
      </c>
      <c r="DH10" s="49">
        <f aca="true" t="shared" si="74" ref="DH10:DH26">DJ10+DK10</f>
        <v>6.8</v>
      </c>
      <c r="DI10" s="54">
        <v>2.5</v>
      </c>
      <c r="DJ10" s="49">
        <f t="shared" si="36"/>
        <v>5</v>
      </c>
      <c r="DK10" s="55">
        <v>1.8</v>
      </c>
      <c r="DL10" s="48">
        <f aca="true" t="shared" si="75" ref="DL10:DL26">DM10+DN10+DO10</f>
        <v>0</v>
      </c>
      <c r="DM10" s="55"/>
      <c r="DN10" s="56"/>
      <c r="DO10" s="57"/>
      <c r="DP10" s="48">
        <f aca="true" t="shared" si="76" ref="DP10:DP26">DQ10+DR10</f>
        <v>0</v>
      </c>
      <c r="DQ10" s="54"/>
      <c r="DR10" s="55"/>
      <c r="DS10" s="48">
        <f aca="true" t="shared" si="77" ref="DS10:DS26">DU10+DT10</f>
        <v>3.2</v>
      </c>
      <c r="DT10" s="49">
        <v>1.4</v>
      </c>
      <c r="DU10" s="55">
        <v>1.8</v>
      </c>
      <c r="DV10" s="48"/>
      <c r="DW10" s="58">
        <v>1.8</v>
      </c>
      <c r="DX10" s="108" t="s">
        <v>17</v>
      </c>
      <c r="DY10" s="48">
        <f aca="true" t="shared" si="78" ref="DY10:DY26">DZ10+EA10</f>
        <v>0</v>
      </c>
      <c r="DZ10" s="49">
        <f aca="true" t="shared" si="79" ref="DZ10:DZ26">EB10+EC10</f>
        <v>0</v>
      </c>
      <c r="EA10" s="54">
        <v>0</v>
      </c>
      <c r="EB10" s="49">
        <f aca="true" t="shared" si="80" ref="EB10:EB26">EO10+EN10+EK10+EH10+ED10</f>
        <v>0</v>
      </c>
      <c r="EC10" s="55">
        <v>0</v>
      </c>
      <c r="ED10" s="48">
        <f aca="true" t="shared" si="81" ref="ED10:ED26">EE10+EF10+EG10</f>
        <v>0</v>
      </c>
      <c r="EE10" s="55"/>
      <c r="EF10" s="56"/>
      <c r="EG10" s="57">
        <v>0</v>
      </c>
      <c r="EH10" s="48">
        <f aca="true" t="shared" si="82" ref="EH10:EH26">EI10+EJ10</f>
        <v>0</v>
      </c>
      <c r="EI10" s="54"/>
      <c r="EJ10" s="55"/>
      <c r="EK10" s="48">
        <f aca="true" t="shared" si="83" ref="EK10:EK26">EM10+EL10</f>
        <v>0</v>
      </c>
      <c r="EL10" s="49"/>
      <c r="EM10" s="55"/>
      <c r="EN10" s="48"/>
      <c r="EO10" s="58">
        <v>0</v>
      </c>
      <c r="EP10" s="108" t="s">
        <v>17</v>
      </c>
      <c r="EQ10" s="48">
        <f aca="true" t="shared" si="84" ref="EQ10:EQ26">ER10+ES10</f>
        <v>0</v>
      </c>
      <c r="ER10" s="49">
        <f aca="true" t="shared" si="85" ref="ER10:ER26">ET10+EU10</f>
        <v>0</v>
      </c>
      <c r="ES10" s="54"/>
      <c r="ET10" s="49">
        <f aca="true" t="shared" si="86" ref="ET10:ET26">FG10+FF10+FC10+EZ10+EV10</f>
        <v>0</v>
      </c>
      <c r="EU10" s="55"/>
      <c r="EV10" s="48">
        <f aca="true" t="shared" si="87" ref="EV10:EV26">EW10+EX10+EY10</f>
        <v>0</v>
      </c>
      <c r="EW10" s="55"/>
      <c r="EX10" s="56"/>
      <c r="EY10" s="57"/>
      <c r="EZ10" s="48">
        <f aca="true" t="shared" si="88" ref="EZ10:EZ26">FA10+FB10</f>
        <v>0</v>
      </c>
      <c r="FA10" s="54"/>
      <c r="FB10" s="55"/>
      <c r="FC10" s="48">
        <f aca="true" t="shared" si="89" ref="FC10:FC26">FE10+FD10</f>
        <v>0</v>
      </c>
      <c r="FD10" s="49"/>
      <c r="FE10" s="55"/>
      <c r="FF10" s="48"/>
      <c r="FG10" s="58"/>
      <c r="FH10" s="108" t="s">
        <v>17</v>
      </c>
      <c r="FI10" s="48">
        <f aca="true" t="shared" si="90" ref="FI10:FI26">FJ10+FK10</f>
        <v>2.1</v>
      </c>
      <c r="FJ10" s="49">
        <f aca="true" t="shared" si="91" ref="FJ10:FJ26">FL10+FM10</f>
        <v>0.2</v>
      </c>
      <c r="FK10" s="54">
        <v>1.9</v>
      </c>
      <c r="FL10" s="49">
        <f aca="true" t="shared" si="92" ref="FL10:FL26">FY10+FX10+FU10+FR10+FN10</f>
        <v>0.1</v>
      </c>
      <c r="FM10" s="55">
        <v>0.1</v>
      </c>
      <c r="FN10" s="48">
        <f aca="true" t="shared" si="93" ref="FN10:FN26">FO10+FP10+FQ10</f>
        <v>0</v>
      </c>
      <c r="FO10" s="55"/>
      <c r="FP10" s="56"/>
      <c r="FQ10" s="57"/>
      <c r="FR10" s="48">
        <f aca="true" t="shared" si="94" ref="FR10:FR26">FS10+FT10</f>
        <v>0</v>
      </c>
      <c r="FS10" s="54"/>
      <c r="FT10" s="55"/>
      <c r="FU10" s="48">
        <f aca="true" t="shared" si="95" ref="FU10:FU26">FW10+FV10</f>
        <v>0</v>
      </c>
      <c r="FV10" s="49"/>
      <c r="FW10" s="55"/>
      <c r="FX10" s="48"/>
      <c r="FY10" s="58">
        <v>0.1</v>
      </c>
      <c r="FZ10" s="108" t="s">
        <v>17</v>
      </c>
      <c r="GA10" s="69">
        <f aca="true" t="shared" si="96" ref="GA10:GA26">GS10+HK10+IC10</f>
        <v>11.7</v>
      </c>
      <c r="GB10" s="71">
        <f aca="true" t="shared" si="97" ref="GB10:GB26">GT10+HL10+ID10</f>
        <v>9.1</v>
      </c>
      <c r="GC10" s="69">
        <f t="shared" si="37"/>
        <v>2.6</v>
      </c>
      <c r="GD10" s="71">
        <f aca="true" t="shared" si="98" ref="GD10:GD26">GV10+HN10+IF10</f>
        <v>5.7</v>
      </c>
      <c r="GE10" s="69">
        <f aca="true" t="shared" si="99" ref="GE10:GE26">GW10+HO10+IG10</f>
        <v>3.4</v>
      </c>
      <c r="GF10" s="71">
        <f aca="true" t="shared" si="100" ref="GF10:GF26">GX10+HP10+IH10</f>
        <v>0.5</v>
      </c>
      <c r="GG10" s="69">
        <f aca="true" t="shared" si="101" ref="GG10:GG26">GY10+HQ10+II10</f>
        <v>0.1</v>
      </c>
      <c r="GH10" s="71">
        <f aca="true" t="shared" si="102" ref="GH10:GH26">GZ10+HR10+IJ10</f>
        <v>0.2</v>
      </c>
      <c r="GI10" s="69">
        <f aca="true" t="shared" si="103" ref="GI10:GI26">HA10+HS10+IK10</f>
        <v>0.2</v>
      </c>
      <c r="GJ10" s="71">
        <f aca="true" t="shared" si="104" ref="GJ10:GJ26">HB10+HT10+IL10</f>
        <v>0</v>
      </c>
      <c r="GK10" s="69">
        <f aca="true" t="shared" si="105" ref="GK10:GK26">HC10+HU10+IM10</f>
        <v>0</v>
      </c>
      <c r="GL10" s="71">
        <f aca="true" t="shared" si="106" ref="GL10:GL26">HD10+HV10+IN10</f>
        <v>0</v>
      </c>
      <c r="GM10" s="69">
        <f aca="true" t="shared" si="107" ref="GM10:GM26">HE10+HW10+IO10</f>
        <v>4</v>
      </c>
      <c r="GN10" s="71">
        <f aca="true" t="shared" si="108" ref="GN10:GN26">HF10+HX10+IP10</f>
        <v>1.6</v>
      </c>
      <c r="GO10" s="69">
        <f aca="true" t="shared" si="109" ref="GO10:GO26">HG10+HY10+IQ10</f>
        <v>2.4</v>
      </c>
      <c r="GP10" s="71">
        <f aca="true" t="shared" si="110" ref="GP10:GP26">HH10+HZ10+IR10</f>
        <v>0</v>
      </c>
      <c r="GQ10" s="69">
        <f aca="true" t="shared" si="111" ref="GQ10:GQ26">HI10+IA10+IS10</f>
        <v>1.2</v>
      </c>
      <c r="GR10" s="108" t="s">
        <v>17</v>
      </c>
      <c r="GS10" s="48">
        <f aca="true" t="shared" si="112" ref="GS10:GS26">GT10+GU10</f>
        <v>10.1</v>
      </c>
      <c r="GT10" s="49">
        <f aca="true" t="shared" si="113" ref="GT10:GT26">GV10+GW10</f>
        <v>8.1</v>
      </c>
      <c r="GU10" s="49">
        <v>2</v>
      </c>
      <c r="GV10" s="49">
        <f aca="true" t="shared" si="114" ref="GV10:GV26">HI10+HH10+HE10+HB10+GX10</f>
        <v>5</v>
      </c>
      <c r="GW10" s="50">
        <v>3.1</v>
      </c>
      <c r="GX10" s="48">
        <f aca="true" t="shared" si="115" ref="GX10:GX26">GY10+GZ10+HA10</f>
        <v>0</v>
      </c>
      <c r="GY10" s="55"/>
      <c r="GZ10" s="51"/>
      <c r="HA10" s="52"/>
      <c r="HB10" s="48">
        <f aca="true" t="shared" si="116" ref="HB10:HB26">HC10+HD10</f>
        <v>0</v>
      </c>
      <c r="HC10" s="54"/>
      <c r="HD10" s="55"/>
      <c r="HE10" s="48">
        <f aca="true" t="shared" si="117" ref="HE10:HE26">HG10+HF10</f>
        <v>4</v>
      </c>
      <c r="HF10" s="49">
        <v>1.6</v>
      </c>
      <c r="HG10" s="50">
        <v>2.4</v>
      </c>
      <c r="HH10" s="48"/>
      <c r="HI10" s="48">
        <v>1</v>
      </c>
      <c r="HJ10" s="108" t="s">
        <v>17</v>
      </c>
      <c r="HK10" s="48">
        <f aca="true" t="shared" si="118" ref="HK10:HK26">HL10+HM10</f>
        <v>1.6</v>
      </c>
      <c r="HL10" s="49">
        <f aca="true" t="shared" si="119" ref="HL10:HL26">HN10+HO10</f>
        <v>1</v>
      </c>
      <c r="HM10" s="54">
        <v>0.6</v>
      </c>
      <c r="HN10" s="49">
        <f aca="true" t="shared" si="120" ref="HN10:HN26">IA10+HZ10+HW10+HT10+HP10</f>
        <v>0.7</v>
      </c>
      <c r="HO10" s="55">
        <v>0.3</v>
      </c>
      <c r="HP10" s="48">
        <f aca="true" t="shared" si="121" ref="HP10:HP26">HQ10+HR10+HS10</f>
        <v>0.5</v>
      </c>
      <c r="HQ10" s="55">
        <v>0.1</v>
      </c>
      <c r="HR10" s="56">
        <v>0.2</v>
      </c>
      <c r="HS10" s="57">
        <v>0.2</v>
      </c>
      <c r="HT10" s="48">
        <f aca="true" t="shared" si="122" ref="HT10:HT26">HU10+HV10</f>
        <v>0</v>
      </c>
      <c r="HU10" s="54"/>
      <c r="HV10" s="55"/>
      <c r="HW10" s="48">
        <f aca="true" t="shared" si="123" ref="HW10:HW25">HY10+HX10</f>
        <v>0</v>
      </c>
      <c r="HX10" s="49"/>
      <c r="HY10" s="55"/>
      <c r="HZ10" s="48"/>
      <c r="IA10" s="58">
        <v>0.2</v>
      </c>
      <c r="IB10" s="108" t="s">
        <v>17</v>
      </c>
      <c r="IC10" s="48">
        <f aca="true" t="shared" si="124" ref="IC10:IC26">ID10+IE10</f>
        <v>0</v>
      </c>
      <c r="ID10" s="49">
        <f aca="true" t="shared" si="125" ref="ID10:ID26">IF10+IG10</f>
        <v>0</v>
      </c>
      <c r="IE10" s="54"/>
      <c r="IF10" s="49">
        <f aca="true" t="shared" si="126" ref="IF10:IF26">IS10+IR10+IO10+IL10+IH10</f>
        <v>0</v>
      </c>
      <c r="IG10" s="55"/>
      <c r="IH10" s="48">
        <f aca="true" t="shared" si="127" ref="IH10:IH23">II10+IJ10+IK10</f>
        <v>0</v>
      </c>
      <c r="II10" s="55"/>
      <c r="IJ10" s="56"/>
      <c r="IK10" s="57"/>
      <c r="IL10" s="48">
        <f aca="true" t="shared" si="128" ref="IL10:IL26">IM10+IN10</f>
        <v>0</v>
      </c>
      <c r="IM10" s="54"/>
      <c r="IN10" s="55"/>
      <c r="IO10" s="48">
        <f aca="true" t="shared" si="129" ref="IO10:IO26">IQ10+IP10</f>
        <v>0</v>
      </c>
      <c r="IP10" s="49"/>
      <c r="IQ10" s="55"/>
      <c r="IR10" s="48"/>
      <c r="IS10" s="58"/>
      <c r="IT10" s="138">
        <f aca="true" t="shared" si="130" ref="IT10:IT27">(DS10+HE10)/(GS10+DG10)*100</f>
        <v>37.11340206185567</v>
      </c>
      <c r="IU10" s="138">
        <f aca="true" t="shared" si="131" ref="IU10:IU27">CT10/CO10*100</f>
        <v>30.45454545454545</v>
      </c>
    </row>
    <row r="11" spans="1:255" ht="20.25" customHeight="1">
      <c r="A11" s="139" t="s">
        <v>18</v>
      </c>
      <c r="B11" s="80">
        <f t="shared" si="0"/>
        <v>25.1</v>
      </c>
      <c r="C11" s="71">
        <f t="shared" si="1"/>
        <v>21.2</v>
      </c>
      <c r="D11" s="69">
        <f t="shared" si="2"/>
        <v>3.8999999999999995</v>
      </c>
      <c r="E11" s="71">
        <f t="shared" si="3"/>
        <v>17.5</v>
      </c>
      <c r="F11" s="69">
        <f t="shared" si="4"/>
        <v>3.7</v>
      </c>
      <c r="G11" s="71">
        <f t="shared" si="5"/>
        <v>12.1</v>
      </c>
      <c r="H11" s="69">
        <f t="shared" si="6"/>
        <v>3.3</v>
      </c>
      <c r="I11" s="71">
        <f t="shared" si="7"/>
        <v>4.5</v>
      </c>
      <c r="J11" s="69">
        <f t="shared" si="8"/>
        <v>4.3</v>
      </c>
      <c r="K11" s="134">
        <f t="shared" si="9"/>
        <v>0</v>
      </c>
      <c r="L11" s="69">
        <f t="shared" si="10"/>
        <v>0</v>
      </c>
      <c r="M11" s="71">
        <f t="shared" si="11"/>
        <v>0</v>
      </c>
      <c r="N11" s="69">
        <f t="shared" si="12"/>
        <v>0.7000000000000001</v>
      </c>
      <c r="O11" s="71">
        <f t="shared" si="13"/>
        <v>0.4</v>
      </c>
      <c r="P11" s="69">
        <f t="shared" si="14"/>
        <v>0.3</v>
      </c>
      <c r="Q11" s="71">
        <f t="shared" si="15"/>
        <v>2.5</v>
      </c>
      <c r="R11" s="69">
        <f t="shared" si="16"/>
        <v>2.2</v>
      </c>
      <c r="S11" s="108" t="s">
        <v>18</v>
      </c>
      <c r="T11" s="69">
        <f t="shared" si="38"/>
        <v>20.54</v>
      </c>
      <c r="U11" s="71">
        <f t="shared" si="39"/>
        <v>18.5</v>
      </c>
      <c r="V11" s="69">
        <f t="shared" si="40"/>
        <v>2.0399999999999996</v>
      </c>
      <c r="W11" s="71">
        <f t="shared" si="41"/>
        <v>16.2</v>
      </c>
      <c r="X11" s="69">
        <f t="shared" si="42"/>
        <v>2.3</v>
      </c>
      <c r="Y11" s="95">
        <f t="shared" si="43"/>
        <v>12.1</v>
      </c>
      <c r="Z11" s="109">
        <f t="shared" si="44"/>
        <v>27.27272727272727</v>
      </c>
      <c r="AA11" s="69">
        <f t="shared" si="45"/>
        <v>3.3</v>
      </c>
      <c r="AB11" s="71">
        <f t="shared" si="46"/>
        <v>4.5</v>
      </c>
      <c r="AC11" s="69">
        <f aca="true" t="shared" si="132" ref="AC11:AC26">AU11+BM11</f>
        <v>4.3</v>
      </c>
      <c r="AD11" s="71">
        <f t="shared" si="47"/>
        <v>0</v>
      </c>
      <c r="AE11" s="69">
        <f t="shared" si="48"/>
        <v>0</v>
      </c>
      <c r="AF11" s="71">
        <f t="shared" si="49"/>
        <v>0</v>
      </c>
      <c r="AG11" s="69">
        <f t="shared" si="50"/>
        <v>0</v>
      </c>
      <c r="AH11" s="71">
        <f t="shared" si="51"/>
        <v>0</v>
      </c>
      <c r="AI11" s="69">
        <f t="shared" si="52"/>
        <v>0</v>
      </c>
      <c r="AJ11" s="71">
        <f t="shared" si="53"/>
        <v>2.5</v>
      </c>
      <c r="AK11" s="69">
        <f t="shared" si="54"/>
        <v>1.6</v>
      </c>
      <c r="AL11" s="108" t="s">
        <v>18</v>
      </c>
      <c r="AM11" s="48">
        <f t="shared" si="55"/>
        <v>20.52</v>
      </c>
      <c r="AN11" s="50">
        <f t="shared" si="56"/>
        <v>18.49</v>
      </c>
      <c r="AO11" s="58">
        <v>2.03</v>
      </c>
      <c r="AP11" s="50">
        <f t="shared" si="57"/>
        <v>16.189999999999998</v>
      </c>
      <c r="AQ11" s="58">
        <v>2.3</v>
      </c>
      <c r="AR11" s="48">
        <f t="shared" si="58"/>
        <v>12.09</v>
      </c>
      <c r="AS11" s="55">
        <v>3.3</v>
      </c>
      <c r="AT11" s="56">
        <v>4.5</v>
      </c>
      <c r="AU11" s="57">
        <v>4.29</v>
      </c>
      <c r="AV11" s="48">
        <f t="shared" si="59"/>
        <v>0</v>
      </c>
      <c r="AW11" s="54"/>
      <c r="AX11" s="55"/>
      <c r="AY11" s="48">
        <f t="shared" si="60"/>
        <v>0</v>
      </c>
      <c r="AZ11" s="49"/>
      <c r="BA11" s="55"/>
      <c r="BB11" s="48">
        <v>2.5</v>
      </c>
      <c r="BC11" s="58">
        <v>1.6</v>
      </c>
      <c r="BD11" s="108" t="s">
        <v>18</v>
      </c>
      <c r="BE11" s="48">
        <f t="shared" si="61"/>
        <v>0.02</v>
      </c>
      <c r="BF11" s="50">
        <f t="shared" si="62"/>
        <v>0.01</v>
      </c>
      <c r="BG11" s="58">
        <v>0.01</v>
      </c>
      <c r="BH11" s="50">
        <f t="shared" si="63"/>
        <v>0.01</v>
      </c>
      <c r="BI11" s="58">
        <v>0</v>
      </c>
      <c r="BJ11" s="48">
        <f t="shared" si="64"/>
        <v>0.01</v>
      </c>
      <c r="BK11" s="55"/>
      <c r="BL11" s="56"/>
      <c r="BM11" s="57">
        <v>0.01</v>
      </c>
      <c r="BN11" s="48">
        <f t="shared" si="65"/>
        <v>0</v>
      </c>
      <c r="BO11" s="54"/>
      <c r="BP11" s="55"/>
      <c r="BQ11" s="48">
        <f t="shared" si="66"/>
        <v>0</v>
      </c>
      <c r="BR11" s="49"/>
      <c r="BS11" s="55"/>
      <c r="BT11" s="48"/>
      <c r="BU11" s="121"/>
      <c r="BV11" s="53" t="s">
        <v>18</v>
      </c>
      <c r="BW11" s="69">
        <f t="shared" si="19"/>
        <v>2.3000000000000003</v>
      </c>
      <c r="BX11" s="71">
        <f t="shared" si="20"/>
        <v>1.3</v>
      </c>
      <c r="BY11" s="69">
        <f t="shared" si="21"/>
        <v>0.9999999999999999</v>
      </c>
      <c r="BZ11" s="71">
        <f t="shared" si="22"/>
        <v>0.6000000000000001</v>
      </c>
      <c r="CA11" s="69">
        <f t="shared" si="23"/>
        <v>0.7</v>
      </c>
      <c r="CB11" s="71">
        <f t="shared" si="24"/>
        <v>0</v>
      </c>
      <c r="CC11" s="69">
        <f t="shared" si="25"/>
        <v>0</v>
      </c>
      <c r="CD11" s="71">
        <f t="shared" si="26"/>
        <v>0</v>
      </c>
      <c r="CE11" s="69">
        <f t="shared" si="27"/>
        <v>0</v>
      </c>
      <c r="CF11" s="71">
        <f t="shared" si="28"/>
        <v>0</v>
      </c>
      <c r="CG11" s="69">
        <f t="shared" si="29"/>
        <v>0</v>
      </c>
      <c r="CH11" s="71">
        <f t="shared" si="30"/>
        <v>0</v>
      </c>
      <c r="CI11" s="69">
        <f t="shared" si="31"/>
        <v>0.15000000000000002</v>
      </c>
      <c r="CJ11" s="71">
        <f t="shared" si="32"/>
        <v>0.1</v>
      </c>
      <c r="CK11" s="69">
        <f t="shared" si="33"/>
        <v>0.05</v>
      </c>
      <c r="CL11" s="71">
        <f t="shared" si="34"/>
        <v>0</v>
      </c>
      <c r="CM11" s="69">
        <f t="shared" si="35"/>
        <v>0.45</v>
      </c>
      <c r="CN11" s="108" t="s">
        <v>18</v>
      </c>
      <c r="CO11" s="48">
        <f t="shared" si="67"/>
        <v>0.5</v>
      </c>
      <c r="CP11" s="49">
        <f t="shared" si="68"/>
        <v>0.2</v>
      </c>
      <c r="CQ11" s="54">
        <v>0.3</v>
      </c>
      <c r="CR11" s="49">
        <f t="shared" si="69"/>
        <v>0</v>
      </c>
      <c r="CS11" s="55">
        <v>0.2</v>
      </c>
      <c r="CT11" s="48">
        <f t="shared" si="70"/>
        <v>0</v>
      </c>
      <c r="CU11" s="55"/>
      <c r="CV11" s="56"/>
      <c r="CW11" s="57"/>
      <c r="CX11" s="79">
        <f t="shared" si="71"/>
        <v>0</v>
      </c>
      <c r="CY11" s="54"/>
      <c r="CZ11" s="55"/>
      <c r="DA11" s="48">
        <f t="shared" si="72"/>
        <v>0</v>
      </c>
      <c r="DB11" s="49"/>
      <c r="DC11" s="55"/>
      <c r="DD11" s="48"/>
      <c r="DE11" s="58">
        <v>0</v>
      </c>
      <c r="DF11" s="108" t="s">
        <v>18</v>
      </c>
      <c r="DG11" s="48">
        <f t="shared" si="73"/>
        <v>1.7000000000000002</v>
      </c>
      <c r="DH11" s="49">
        <f t="shared" si="74"/>
        <v>1.1</v>
      </c>
      <c r="DI11" s="54">
        <v>0.6</v>
      </c>
      <c r="DJ11" s="49">
        <f t="shared" si="36"/>
        <v>0.6000000000000001</v>
      </c>
      <c r="DK11" s="55">
        <v>0.5</v>
      </c>
      <c r="DL11" s="48">
        <f t="shared" si="75"/>
        <v>0</v>
      </c>
      <c r="DM11" s="55"/>
      <c r="DN11" s="56"/>
      <c r="DO11" s="57"/>
      <c r="DP11" s="48">
        <f t="shared" si="76"/>
        <v>0</v>
      </c>
      <c r="DQ11" s="54"/>
      <c r="DR11" s="55"/>
      <c r="DS11" s="48">
        <f t="shared" si="77"/>
        <v>0.15000000000000002</v>
      </c>
      <c r="DT11" s="49">
        <v>0.1</v>
      </c>
      <c r="DU11" s="55">
        <v>0.05</v>
      </c>
      <c r="DV11" s="48">
        <v>0</v>
      </c>
      <c r="DW11" s="58">
        <v>0.45</v>
      </c>
      <c r="DX11" s="108" t="s">
        <v>18</v>
      </c>
      <c r="DY11" s="48">
        <f t="shared" si="78"/>
        <v>0</v>
      </c>
      <c r="DZ11" s="49">
        <f t="shared" si="79"/>
        <v>0</v>
      </c>
      <c r="EA11" s="54"/>
      <c r="EB11" s="49">
        <f t="shared" si="80"/>
        <v>0</v>
      </c>
      <c r="EC11" s="55"/>
      <c r="ED11" s="48">
        <f t="shared" si="81"/>
        <v>0</v>
      </c>
      <c r="EE11" s="55"/>
      <c r="EF11" s="56"/>
      <c r="EG11" s="57"/>
      <c r="EH11" s="48">
        <f t="shared" si="82"/>
        <v>0</v>
      </c>
      <c r="EI11" s="54"/>
      <c r="EJ11" s="55"/>
      <c r="EK11" s="48">
        <f t="shared" si="83"/>
        <v>0</v>
      </c>
      <c r="EL11" s="49"/>
      <c r="EM11" s="55"/>
      <c r="EN11" s="48"/>
      <c r="EO11" s="58"/>
      <c r="EP11" s="108" t="s">
        <v>18</v>
      </c>
      <c r="EQ11" s="48">
        <f t="shared" si="84"/>
        <v>0</v>
      </c>
      <c r="ER11" s="49">
        <f t="shared" si="85"/>
        <v>0</v>
      </c>
      <c r="ES11" s="54"/>
      <c r="ET11" s="49">
        <f t="shared" si="86"/>
        <v>0</v>
      </c>
      <c r="EU11" s="55"/>
      <c r="EV11" s="48">
        <f t="shared" si="87"/>
        <v>0</v>
      </c>
      <c r="EW11" s="55"/>
      <c r="EX11" s="56"/>
      <c r="EY11" s="57"/>
      <c r="EZ11" s="48">
        <f t="shared" si="88"/>
        <v>0</v>
      </c>
      <c r="FA11" s="54"/>
      <c r="FB11" s="55"/>
      <c r="FC11" s="48">
        <f t="shared" si="89"/>
        <v>0</v>
      </c>
      <c r="FD11" s="49"/>
      <c r="FE11" s="55"/>
      <c r="FF11" s="48"/>
      <c r="FG11" s="58"/>
      <c r="FH11" s="108" t="s">
        <v>18</v>
      </c>
      <c r="FI11" s="48">
        <f t="shared" si="90"/>
        <v>0.1</v>
      </c>
      <c r="FJ11" s="49">
        <f t="shared" si="91"/>
        <v>0</v>
      </c>
      <c r="FK11" s="54">
        <v>0.1</v>
      </c>
      <c r="FL11" s="49">
        <f t="shared" si="92"/>
        <v>0</v>
      </c>
      <c r="FM11" s="55">
        <v>0</v>
      </c>
      <c r="FN11" s="48">
        <f t="shared" si="93"/>
        <v>0</v>
      </c>
      <c r="FO11" s="55"/>
      <c r="FP11" s="56"/>
      <c r="FQ11" s="57"/>
      <c r="FR11" s="48">
        <f t="shared" si="94"/>
        <v>0</v>
      </c>
      <c r="FS11" s="54"/>
      <c r="FT11" s="55"/>
      <c r="FU11" s="48">
        <f t="shared" si="95"/>
        <v>0</v>
      </c>
      <c r="FV11" s="49"/>
      <c r="FW11" s="55"/>
      <c r="FX11" s="48"/>
      <c r="FY11" s="58"/>
      <c r="FZ11" s="108" t="s">
        <v>18</v>
      </c>
      <c r="GA11" s="69">
        <f t="shared" si="96"/>
        <v>2.26</v>
      </c>
      <c r="GB11" s="71">
        <f t="shared" si="97"/>
        <v>1.4000000000000001</v>
      </c>
      <c r="GC11" s="69">
        <f aca="true" t="shared" si="133" ref="GC11:GC26">GU11+HM11+IE11</f>
        <v>0.86</v>
      </c>
      <c r="GD11" s="71">
        <f t="shared" si="98"/>
        <v>0.7000000000000001</v>
      </c>
      <c r="GE11" s="69">
        <f t="shared" si="99"/>
        <v>0.7</v>
      </c>
      <c r="GF11" s="71">
        <f t="shared" si="100"/>
        <v>0</v>
      </c>
      <c r="GG11" s="69">
        <f t="shared" si="101"/>
        <v>0</v>
      </c>
      <c r="GH11" s="71">
        <f t="shared" si="102"/>
        <v>0</v>
      </c>
      <c r="GI11" s="69">
        <f t="shared" si="103"/>
        <v>0</v>
      </c>
      <c r="GJ11" s="71">
        <f t="shared" si="104"/>
        <v>0</v>
      </c>
      <c r="GK11" s="69">
        <f t="shared" si="105"/>
        <v>0</v>
      </c>
      <c r="GL11" s="71">
        <f t="shared" si="106"/>
        <v>0</v>
      </c>
      <c r="GM11" s="69">
        <f t="shared" si="107"/>
        <v>0.55</v>
      </c>
      <c r="GN11" s="71">
        <f t="shared" si="108"/>
        <v>0.3</v>
      </c>
      <c r="GO11" s="69">
        <f t="shared" si="109"/>
        <v>0.25</v>
      </c>
      <c r="GP11" s="71">
        <f t="shared" si="110"/>
        <v>0</v>
      </c>
      <c r="GQ11" s="69">
        <f t="shared" si="111"/>
        <v>0.15</v>
      </c>
      <c r="GR11" s="108" t="s">
        <v>18</v>
      </c>
      <c r="GS11" s="48">
        <f t="shared" si="112"/>
        <v>1.9</v>
      </c>
      <c r="GT11" s="49">
        <f t="shared" si="113"/>
        <v>1.3</v>
      </c>
      <c r="GU11" s="54">
        <v>0.6</v>
      </c>
      <c r="GV11" s="49">
        <f t="shared" si="114"/>
        <v>0.7000000000000001</v>
      </c>
      <c r="GW11" s="55">
        <v>0.6</v>
      </c>
      <c r="GX11" s="48">
        <f t="shared" si="115"/>
        <v>0</v>
      </c>
      <c r="GY11" s="55"/>
      <c r="GZ11" s="56"/>
      <c r="HA11" s="57"/>
      <c r="HB11" s="48">
        <f t="shared" si="116"/>
        <v>0</v>
      </c>
      <c r="HC11" s="54"/>
      <c r="HD11" s="55"/>
      <c r="HE11" s="48">
        <f t="shared" si="117"/>
        <v>0.55</v>
      </c>
      <c r="HF11" s="49">
        <v>0.3</v>
      </c>
      <c r="HG11" s="55">
        <v>0.25</v>
      </c>
      <c r="HH11" s="48"/>
      <c r="HI11" s="58">
        <v>0.15</v>
      </c>
      <c r="HJ11" s="108" t="s">
        <v>18</v>
      </c>
      <c r="HK11" s="48">
        <f t="shared" si="118"/>
        <v>0.36</v>
      </c>
      <c r="HL11" s="49">
        <f t="shared" si="119"/>
        <v>0.1</v>
      </c>
      <c r="HM11" s="54">
        <v>0.26</v>
      </c>
      <c r="HN11" s="49">
        <f t="shared" si="120"/>
        <v>0</v>
      </c>
      <c r="HO11" s="55">
        <v>0.1</v>
      </c>
      <c r="HP11" s="48">
        <f t="shared" si="121"/>
        <v>0</v>
      </c>
      <c r="HQ11" s="55"/>
      <c r="HR11" s="56"/>
      <c r="HS11" s="57"/>
      <c r="HT11" s="48">
        <f t="shared" si="122"/>
        <v>0</v>
      </c>
      <c r="HU11" s="54"/>
      <c r="HV11" s="55"/>
      <c r="HW11" s="48">
        <f t="shared" si="123"/>
        <v>0</v>
      </c>
      <c r="HX11" s="49"/>
      <c r="HY11" s="55"/>
      <c r="HZ11" s="48"/>
      <c r="IA11" s="58">
        <v>0</v>
      </c>
      <c r="IB11" s="108" t="s">
        <v>18</v>
      </c>
      <c r="IC11" s="48">
        <f t="shared" si="124"/>
        <v>0</v>
      </c>
      <c r="ID11" s="49">
        <f t="shared" si="125"/>
        <v>0</v>
      </c>
      <c r="IE11" s="54"/>
      <c r="IF11" s="49">
        <f t="shared" si="126"/>
        <v>0</v>
      </c>
      <c r="IG11" s="55"/>
      <c r="IH11" s="48">
        <f t="shared" si="127"/>
        <v>0</v>
      </c>
      <c r="II11" s="55"/>
      <c r="IJ11" s="56"/>
      <c r="IK11" s="57"/>
      <c r="IL11" s="48">
        <f t="shared" si="128"/>
        <v>0</v>
      </c>
      <c r="IM11" s="54"/>
      <c r="IN11" s="55"/>
      <c r="IO11" s="48">
        <f t="shared" si="129"/>
        <v>0</v>
      </c>
      <c r="IP11" s="49"/>
      <c r="IQ11" s="55"/>
      <c r="IR11" s="48"/>
      <c r="IS11" s="58"/>
      <c r="IT11" s="138">
        <f t="shared" si="130"/>
        <v>19.444444444444446</v>
      </c>
      <c r="IU11" s="138">
        <f t="shared" si="131"/>
        <v>0</v>
      </c>
    </row>
    <row r="12" spans="1:255" ht="20.25" customHeight="1">
      <c r="A12" s="139" t="s">
        <v>19</v>
      </c>
      <c r="B12" s="80">
        <f t="shared" si="0"/>
        <v>40.92999999999999</v>
      </c>
      <c r="C12" s="71">
        <f t="shared" si="1"/>
        <v>33.97</v>
      </c>
      <c r="D12" s="69">
        <f t="shared" si="2"/>
        <v>6.96</v>
      </c>
      <c r="E12" s="71">
        <f t="shared" si="3"/>
        <v>29.519999999999996</v>
      </c>
      <c r="F12" s="69">
        <f t="shared" si="4"/>
        <v>4.45</v>
      </c>
      <c r="G12" s="71">
        <f t="shared" si="5"/>
        <v>19.55</v>
      </c>
      <c r="H12" s="69">
        <f t="shared" si="6"/>
        <v>2.29</v>
      </c>
      <c r="I12" s="71">
        <f t="shared" si="7"/>
        <v>9.23</v>
      </c>
      <c r="J12" s="69">
        <f t="shared" si="8"/>
        <v>8.03</v>
      </c>
      <c r="K12" s="134">
        <f t="shared" si="9"/>
        <v>0.21</v>
      </c>
      <c r="L12" s="69">
        <f t="shared" si="10"/>
        <v>0.06</v>
      </c>
      <c r="M12" s="71">
        <f t="shared" si="11"/>
        <v>0.15</v>
      </c>
      <c r="N12" s="69">
        <f t="shared" si="12"/>
        <v>0.37</v>
      </c>
      <c r="O12" s="71">
        <f t="shared" si="13"/>
        <v>0.15000000000000002</v>
      </c>
      <c r="P12" s="69">
        <f t="shared" si="14"/>
        <v>0.22</v>
      </c>
      <c r="Q12" s="71">
        <f t="shared" si="15"/>
        <v>4.7</v>
      </c>
      <c r="R12" s="69">
        <f t="shared" si="16"/>
        <v>4.69</v>
      </c>
      <c r="S12" s="108" t="s">
        <v>19</v>
      </c>
      <c r="T12" s="69">
        <f>AM12+BE12</f>
        <v>31.799999999999997</v>
      </c>
      <c r="U12" s="71">
        <f t="shared" si="39"/>
        <v>29.759999999999998</v>
      </c>
      <c r="V12" s="69">
        <f t="shared" si="40"/>
        <v>2.04</v>
      </c>
      <c r="W12" s="71">
        <f t="shared" si="41"/>
        <v>27.279999999999998</v>
      </c>
      <c r="X12" s="69">
        <f t="shared" si="42"/>
        <v>2.48</v>
      </c>
      <c r="Y12" s="95">
        <f t="shared" si="43"/>
        <v>18.5</v>
      </c>
      <c r="Z12" s="109">
        <f t="shared" si="44"/>
        <v>11.45945945945946</v>
      </c>
      <c r="AA12" s="69">
        <f t="shared" si="45"/>
        <v>2.12</v>
      </c>
      <c r="AB12" s="71">
        <f t="shared" si="46"/>
        <v>9.01</v>
      </c>
      <c r="AC12" s="69">
        <f t="shared" si="132"/>
        <v>7.37</v>
      </c>
      <c r="AD12" s="71">
        <f t="shared" si="47"/>
        <v>0</v>
      </c>
      <c r="AE12" s="69">
        <f t="shared" si="48"/>
        <v>0</v>
      </c>
      <c r="AF12" s="71">
        <f t="shared" si="49"/>
        <v>0</v>
      </c>
      <c r="AG12" s="69">
        <f t="shared" si="50"/>
        <v>0</v>
      </c>
      <c r="AH12" s="71">
        <f t="shared" si="51"/>
        <v>0</v>
      </c>
      <c r="AI12" s="69">
        <f t="shared" si="52"/>
        <v>0</v>
      </c>
      <c r="AJ12" s="71">
        <f t="shared" si="53"/>
        <v>4.7</v>
      </c>
      <c r="AK12" s="69">
        <f t="shared" si="54"/>
        <v>4.08</v>
      </c>
      <c r="AL12" s="108" t="s">
        <v>19</v>
      </c>
      <c r="AM12" s="48">
        <f t="shared" si="55"/>
        <v>31.419999999999998</v>
      </c>
      <c r="AN12" s="50">
        <f t="shared" si="56"/>
        <v>29.419999999999998</v>
      </c>
      <c r="AO12" s="58">
        <v>2</v>
      </c>
      <c r="AP12" s="50">
        <f t="shared" si="57"/>
        <v>26.97</v>
      </c>
      <c r="AQ12" s="58">
        <v>2.45</v>
      </c>
      <c r="AR12" s="48">
        <f t="shared" si="58"/>
        <v>18.47</v>
      </c>
      <c r="AS12" s="55">
        <v>2.12</v>
      </c>
      <c r="AT12" s="56">
        <v>8.99</v>
      </c>
      <c r="AU12" s="57">
        <v>7.36</v>
      </c>
      <c r="AV12" s="48">
        <f t="shared" si="59"/>
        <v>0</v>
      </c>
      <c r="AW12" s="54"/>
      <c r="AX12" s="55"/>
      <c r="AY12" s="48">
        <f t="shared" si="60"/>
        <v>0</v>
      </c>
      <c r="AZ12" s="49"/>
      <c r="BA12" s="55"/>
      <c r="BB12" s="48">
        <v>4.7</v>
      </c>
      <c r="BC12" s="58">
        <v>3.8</v>
      </c>
      <c r="BD12" s="108" t="s">
        <v>19</v>
      </c>
      <c r="BE12" s="48">
        <f t="shared" si="61"/>
        <v>0.38000000000000006</v>
      </c>
      <c r="BF12" s="50">
        <f t="shared" si="62"/>
        <v>0.3400000000000001</v>
      </c>
      <c r="BG12" s="58">
        <v>0.04</v>
      </c>
      <c r="BH12" s="50">
        <f t="shared" si="63"/>
        <v>0.31000000000000005</v>
      </c>
      <c r="BI12" s="58">
        <v>0.03</v>
      </c>
      <c r="BJ12" s="48">
        <f t="shared" si="64"/>
        <v>0.03</v>
      </c>
      <c r="BK12" s="55"/>
      <c r="BL12" s="56">
        <v>0.02</v>
      </c>
      <c r="BM12" s="57">
        <v>0.01</v>
      </c>
      <c r="BN12" s="48">
        <f t="shared" si="65"/>
        <v>0</v>
      </c>
      <c r="BO12" s="54"/>
      <c r="BP12" s="55"/>
      <c r="BQ12" s="48">
        <f t="shared" si="66"/>
        <v>0</v>
      </c>
      <c r="BR12" s="49"/>
      <c r="BS12" s="55"/>
      <c r="BT12" s="48"/>
      <c r="BU12" s="121">
        <v>0.28</v>
      </c>
      <c r="BV12" s="53" t="s">
        <v>19</v>
      </c>
      <c r="BW12" s="69">
        <f t="shared" si="19"/>
        <v>8.08</v>
      </c>
      <c r="BX12" s="71">
        <f t="shared" si="20"/>
        <v>3.8200000000000003</v>
      </c>
      <c r="BY12" s="69">
        <f t="shared" si="21"/>
        <v>4.26</v>
      </c>
      <c r="BZ12" s="71">
        <f t="shared" si="22"/>
        <v>2.0900000000000003</v>
      </c>
      <c r="CA12" s="69">
        <f t="shared" si="23"/>
        <v>1.73</v>
      </c>
      <c r="CB12" s="71">
        <f t="shared" si="24"/>
        <v>1.05</v>
      </c>
      <c r="CC12" s="69">
        <f t="shared" si="25"/>
        <v>0.17</v>
      </c>
      <c r="CD12" s="71">
        <f t="shared" si="26"/>
        <v>0.22</v>
      </c>
      <c r="CE12" s="69">
        <f t="shared" si="27"/>
        <v>0.66</v>
      </c>
      <c r="CF12" s="71">
        <f t="shared" si="28"/>
        <v>0.21</v>
      </c>
      <c r="CG12" s="69">
        <f t="shared" si="29"/>
        <v>0.06</v>
      </c>
      <c r="CH12" s="71">
        <f t="shared" si="30"/>
        <v>0.15</v>
      </c>
      <c r="CI12" s="69">
        <f t="shared" si="31"/>
        <v>0.22</v>
      </c>
      <c r="CJ12" s="71">
        <f t="shared" si="32"/>
        <v>0.1</v>
      </c>
      <c r="CK12" s="69">
        <f t="shared" si="33"/>
        <v>0.12</v>
      </c>
      <c r="CL12" s="71">
        <f t="shared" si="34"/>
        <v>0</v>
      </c>
      <c r="CM12" s="69">
        <f t="shared" si="35"/>
        <v>0.61</v>
      </c>
      <c r="CN12" s="108" t="s">
        <v>19</v>
      </c>
      <c r="CO12" s="48">
        <f t="shared" si="67"/>
        <v>3.6</v>
      </c>
      <c r="CP12" s="49">
        <f t="shared" si="68"/>
        <v>2.7800000000000002</v>
      </c>
      <c r="CQ12" s="54">
        <v>0.82</v>
      </c>
      <c r="CR12" s="49">
        <f t="shared" si="69"/>
        <v>1.87</v>
      </c>
      <c r="CS12" s="55">
        <v>0.91</v>
      </c>
      <c r="CT12" s="48">
        <f t="shared" si="70"/>
        <v>1.05</v>
      </c>
      <c r="CU12" s="55">
        <v>0.17</v>
      </c>
      <c r="CV12" s="56">
        <v>0.22</v>
      </c>
      <c r="CW12" s="57">
        <v>0.66</v>
      </c>
      <c r="CX12" s="79">
        <f t="shared" si="71"/>
        <v>0.21</v>
      </c>
      <c r="CY12" s="76">
        <v>0.06</v>
      </c>
      <c r="CZ12" s="78">
        <v>0.15</v>
      </c>
      <c r="DA12" s="48">
        <f t="shared" si="72"/>
        <v>0</v>
      </c>
      <c r="DB12" s="49"/>
      <c r="DC12" s="55"/>
      <c r="DD12" s="48"/>
      <c r="DE12" s="58">
        <v>0.61</v>
      </c>
      <c r="DF12" s="108" t="s">
        <v>19</v>
      </c>
      <c r="DG12" s="48">
        <f t="shared" si="73"/>
        <v>1.22</v>
      </c>
      <c r="DH12" s="49">
        <f t="shared" si="74"/>
        <v>0.71</v>
      </c>
      <c r="DI12" s="54">
        <v>0.51</v>
      </c>
      <c r="DJ12" s="49">
        <f t="shared" si="36"/>
        <v>0.22</v>
      </c>
      <c r="DK12" s="55">
        <v>0.49</v>
      </c>
      <c r="DL12" s="48">
        <f t="shared" si="75"/>
        <v>0</v>
      </c>
      <c r="DM12" s="55"/>
      <c r="DN12" s="56"/>
      <c r="DO12" s="57"/>
      <c r="DP12" s="48">
        <f t="shared" si="76"/>
        <v>0</v>
      </c>
      <c r="DQ12" s="54"/>
      <c r="DR12" s="55"/>
      <c r="DS12" s="48">
        <f t="shared" si="77"/>
        <v>0.22</v>
      </c>
      <c r="DT12" s="49">
        <v>0.1</v>
      </c>
      <c r="DU12" s="55">
        <v>0.12</v>
      </c>
      <c r="DV12" s="48"/>
      <c r="DW12" s="58"/>
      <c r="DX12" s="108" t="s">
        <v>19</v>
      </c>
      <c r="DY12" s="48">
        <f t="shared" si="78"/>
        <v>0</v>
      </c>
      <c r="DZ12" s="49">
        <f t="shared" si="79"/>
        <v>0</v>
      </c>
      <c r="EA12" s="54"/>
      <c r="EB12" s="49">
        <f t="shared" si="80"/>
        <v>0</v>
      </c>
      <c r="EC12" s="55"/>
      <c r="ED12" s="48">
        <f t="shared" si="81"/>
        <v>0</v>
      </c>
      <c r="EE12" s="55"/>
      <c r="EF12" s="56"/>
      <c r="EG12" s="57"/>
      <c r="EH12" s="48">
        <f t="shared" si="82"/>
        <v>0</v>
      </c>
      <c r="EI12" s="54"/>
      <c r="EJ12" s="55"/>
      <c r="EK12" s="48">
        <f t="shared" si="83"/>
        <v>0</v>
      </c>
      <c r="EL12" s="49"/>
      <c r="EM12" s="55"/>
      <c r="EN12" s="48"/>
      <c r="EO12" s="58"/>
      <c r="EP12" s="108" t="s">
        <v>19</v>
      </c>
      <c r="EQ12" s="48">
        <f t="shared" si="84"/>
        <v>0.06</v>
      </c>
      <c r="ER12" s="49">
        <f t="shared" si="85"/>
        <v>0</v>
      </c>
      <c r="ES12" s="54">
        <v>0.06</v>
      </c>
      <c r="ET12" s="49">
        <f t="shared" si="86"/>
        <v>0</v>
      </c>
      <c r="EU12" s="55"/>
      <c r="EV12" s="48">
        <f t="shared" si="87"/>
        <v>0</v>
      </c>
      <c r="EW12" s="55"/>
      <c r="EX12" s="56"/>
      <c r="EY12" s="57"/>
      <c r="EZ12" s="48">
        <f t="shared" si="88"/>
        <v>0</v>
      </c>
      <c r="FA12" s="54"/>
      <c r="FB12" s="55"/>
      <c r="FC12" s="48">
        <f t="shared" si="89"/>
        <v>0</v>
      </c>
      <c r="FD12" s="49"/>
      <c r="FE12" s="55"/>
      <c r="FF12" s="48"/>
      <c r="FG12" s="58"/>
      <c r="FH12" s="108" t="s">
        <v>19</v>
      </c>
      <c r="FI12" s="48">
        <f t="shared" si="90"/>
        <v>3.2</v>
      </c>
      <c r="FJ12" s="49">
        <f t="shared" si="91"/>
        <v>0.33</v>
      </c>
      <c r="FK12" s="54">
        <v>2.87</v>
      </c>
      <c r="FL12" s="49">
        <f t="shared" si="92"/>
        <v>0</v>
      </c>
      <c r="FM12" s="55">
        <v>0.33</v>
      </c>
      <c r="FN12" s="48">
        <f t="shared" si="93"/>
        <v>0</v>
      </c>
      <c r="FO12" s="55"/>
      <c r="FP12" s="56"/>
      <c r="FQ12" s="57"/>
      <c r="FR12" s="48">
        <f t="shared" si="94"/>
        <v>0</v>
      </c>
      <c r="FS12" s="54"/>
      <c r="FT12" s="55"/>
      <c r="FU12" s="48">
        <f t="shared" si="95"/>
        <v>0</v>
      </c>
      <c r="FV12" s="49"/>
      <c r="FW12" s="55"/>
      <c r="FX12" s="48"/>
      <c r="FY12" s="58"/>
      <c r="FZ12" s="108" t="s">
        <v>19</v>
      </c>
      <c r="GA12" s="69">
        <f t="shared" si="96"/>
        <v>1.05</v>
      </c>
      <c r="GB12" s="71">
        <f t="shared" si="97"/>
        <v>0.39</v>
      </c>
      <c r="GC12" s="69">
        <f t="shared" si="133"/>
        <v>0.6599999999999999</v>
      </c>
      <c r="GD12" s="71">
        <f t="shared" si="98"/>
        <v>0.15000000000000002</v>
      </c>
      <c r="GE12" s="69">
        <f t="shared" si="99"/>
        <v>0.24000000000000002</v>
      </c>
      <c r="GF12" s="71">
        <f t="shared" si="100"/>
        <v>0</v>
      </c>
      <c r="GG12" s="69">
        <f t="shared" si="101"/>
        <v>0</v>
      </c>
      <c r="GH12" s="71">
        <f t="shared" si="102"/>
        <v>0</v>
      </c>
      <c r="GI12" s="69">
        <f t="shared" si="103"/>
        <v>0</v>
      </c>
      <c r="GJ12" s="71">
        <f t="shared" si="104"/>
        <v>0</v>
      </c>
      <c r="GK12" s="69">
        <f t="shared" si="105"/>
        <v>0</v>
      </c>
      <c r="GL12" s="71">
        <f t="shared" si="106"/>
        <v>0</v>
      </c>
      <c r="GM12" s="69">
        <f t="shared" si="107"/>
        <v>0.15000000000000002</v>
      </c>
      <c r="GN12" s="71">
        <f t="shared" si="108"/>
        <v>0.05</v>
      </c>
      <c r="GO12" s="69">
        <f t="shared" si="109"/>
        <v>0.1</v>
      </c>
      <c r="GP12" s="71">
        <f t="shared" si="110"/>
        <v>0</v>
      </c>
      <c r="GQ12" s="69">
        <f t="shared" si="111"/>
        <v>0</v>
      </c>
      <c r="GR12" s="108" t="s">
        <v>19</v>
      </c>
      <c r="GS12" s="48">
        <f t="shared" si="112"/>
        <v>0.5900000000000001</v>
      </c>
      <c r="GT12" s="49">
        <f t="shared" si="113"/>
        <v>0.35000000000000003</v>
      </c>
      <c r="GU12" s="54">
        <v>0.24</v>
      </c>
      <c r="GV12" s="49">
        <f t="shared" si="114"/>
        <v>0.15000000000000002</v>
      </c>
      <c r="GW12" s="55">
        <v>0.2</v>
      </c>
      <c r="GX12" s="48">
        <f t="shared" si="115"/>
        <v>0</v>
      </c>
      <c r="GY12" s="55"/>
      <c r="GZ12" s="56"/>
      <c r="HA12" s="57"/>
      <c r="HB12" s="48">
        <f t="shared" si="116"/>
        <v>0</v>
      </c>
      <c r="HC12" s="54"/>
      <c r="HD12" s="55"/>
      <c r="HE12" s="48">
        <f t="shared" si="117"/>
        <v>0.15000000000000002</v>
      </c>
      <c r="HF12" s="49">
        <v>0.05</v>
      </c>
      <c r="HG12" s="55">
        <v>0.1</v>
      </c>
      <c r="HH12" s="48"/>
      <c r="HI12" s="58"/>
      <c r="HJ12" s="108" t="s">
        <v>19</v>
      </c>
      <c r="HK12" s="48">
        <f t="shared" si="118"/>
        <v>0.15</v>
      </c>
      <c r="HL12" s="49">
        <f t="shared" si="119"/>
        <v>0.04</v>
      </c>
      <c r="HM12" s="54">
        <v>0.11</v>
      </c>
      <c r="HN12" s="49">
        <f t="shared" si="120"/>
        <v>0</v>
      </c>
      <c r="HO12" s="55">
        <v>0.04</v>
      </c>
      <c r="HP12" s="48">
        <f t="shared" si="121"/>
        <v>0</v>
      </c>
      <c r="HQ12" s="55"/>
      <c r="HR12" s="56"/>
      <c r="HS12" s="57"/>
      <c r="HT12" s="48">
        <f t="shared" si="122"/>
        <v>0</v>
      </c>
      <c r="HU12" s="54"/>
      <c r="HV12" s="55"/>
      <c r="HW12" s="48">
        <f t="shared" si="123"/>
        <v>0</v>
      </c>
      <c r="HX12" s="49"/>
      <c r="HY12" s="55"/>
      <c r="HZ12" s="48"/>
      <c r="IA12" s="58"/>
      <c r="IB12" s="108" t="s">
        <v>19</v>
      </c>
      <c r="IC12" s="48">
        <f t="shared" si="124"/>
        <v>0.31</v>
      </c>
      <c r="ID12" s="49">
        <f t="shared" si="125"/>
        <v>0</v>
      </c>
      <c r="IE12" s="54">
        <v>0.31</v>
      </c>
      <c r="IF12" s="49">
        <f t="shared" si="126"/>
        <v>0</v>
      </c>
      <c r="IG12" s="55"/>
      <c r="IH12" s="48">
        <f t="shared" si="127"/>
        <v>0</v>
      </c>
      <c r="II12" s="55"/>
      <c r="IJ12" s="56"/>
      <c r="IK12" s="57"/>
      <c r="IL12" s="48">
        <f t="shared" si="128"/>
        <v>0</v>
      </c>
      <c r="IM12" s="54"/>
      <c r="IN12" s="55"/>
      <c r="IO12" s="48">
        <f t="shared" si="129"/>
        <v>0</v>
      </c>
      <c r="IP12" s="49"/>
      <c r="IQ12" s="55"/>
      <c r="IR12" s="48"/>
      <c r="IS12" s="58"/>
      <c r="IT12" s="138">
        <f t="shared" si="130"/>
        <v>20.441988950276244</v>
      </c>
      <c r="IU12" s="138">
        <f t="shared" si="131"/>
        <v>29.166666666666668</v>
      </c>
    </row>
    <row r="13" spans="1:255" ht="20.25" customHeight="1">
      <c r="A13" s="139" t="s">
        <v>20</v>
      </c>
      <c r="B13" s="80">
        <f t="shared" si="0"/>
        <v>24.051</v>
      </c>
      <c r="C13" s="71">
        <f t="shared" si="1"/>
        <v>19.608</v>
      </c>
      <c r="D13" s="69">
        <f t="shared" si="2"/>
        <v>4.443</v>
      </c>
      <c r="E13" s="71">
        <f t="shared" si="3"/>
        <v>14.214</v>
      </c>
      <c r="F13" s="69">
        <f t="shared" si="4"/>
        <v>5.394</v>
      </c>
      <c r="G13" s="71">
        <f t="shared" si="5"/>
        <v>11.587000000000002</v>
      </c>
      <c r="H13" s="69">
        <f t="shared" si="6"/>
        <v>3.868</v>
      </c>
      <c r="I13" s="71">
        <f t="shared" si="7"/>
        <v>3.344</v>
      </c>
      <c r="J13" s="69">
        <f t="shared" si="8"/>
        <v>4.375</v>
      </c>
      <c r="K13" s="134">
        <f t="shared" si="9"/>
        <v>0</v>
      </c>
      <c r="L13" s="69">
        <f t="shared" si="10"/>
        <v>0</v>
      </c>
      <c r="M13" s="71">
        <f t="shared" si="11"/>
        <v>0</v>
      </c>
      <c r="N13" s="69">
        <f t="shared" si="12"/>
        <v>0.06</v>
      </c>
      <c r="O13" s="71">
        <f t="shared" si="13"/>
        <v>0.03</v>
      </c>
      <c r="P13" s="69">
        <f t="shared" si="14"/>
        <v>0.03</v>
      </c>
      <c r="Q13" s="71">
        <f t="shared" si="15"/>
        <v>1.727</v>
      </c>
      <c r="R13" s="69">
        <f t="shared" si="16"/>
        <v>0.84</v>
      </c>
      <c r="S13" s="108" t="s">
        <v>20</v>
      </c>
      <c r="T13" s="69">
        <f t="shared" si="38"/>
        <v>21.561</v>
      </c>
      <c r="U13" s="71">
        <f t="shared" si="39"/>
        <v>18.902</v>
      </c>
      <c r="V13" s="69">
        <f t="shared" si="40"/>
        <v>2.659</v>
      </c>
      <c r="W13" s="71">
        <f t="shared" si="41"/>
        <v>14.094000000000001</v>
      </c>
      <c r="X13" s="69">
        <f t="shared" si="42"/>
        <v>4.808</v>
      </c>
      <c r="Y13" s="95">
        <f t="shared" si="43"/>
        <v>11.527000000000001</v>
      </c>
      <c r="Z13" s="109">
        <f t="shared" si="44"/>
        <v>33.46924611781036</v>
      </c>
      <c r="AA13" s="69">
        <f t="shared" si="45"/>
        <v>3.858</v>
      </c>
      <c r="AB13" s="71">
        <f t="shared" si="46"/>
        <v>3.334</v>
      </c>
      <c r="AC13" s="69">
        <f t="shared" si="132"/>
        <v>4.335</v>
      </c>
      <c r="AD13" s="71">
        <f t="shared" si="47"/>
        <v>0</v>
      </c>
      <c r="AE13" s="69">
        <f t="shared" si="48"/>
        <v>0</v>
      </c>
      <c r="AF13" s="71">
        <f t="shared" si="49"/>
        <v>0</v>
      </c>
      <c r="AG13" s="69">
        <f t="shared" si="50"/>
        <v>0</v>
      </c>
      <c r="AH13" s="71">
        <f t="shared" si="51"/>
        <v>0</v>
      </c>
      <c r="AI13" s="69">
        <f t="shared" si="52"/>
        <v>0</v>
      </c>
      <c r="AJ13" s="71">
        <f t="shared" si="53"/>
        <v>1.727</v>
      </c>
      <c r="AK13" s="69">
        <f t="shared" si="54"/>
        <v>0.84</v>
      </c>
      <c r="AL13" s="108" t="s">
        <v>20</v>
      </c>
      <c r="AM13" s="48">
        <f t="shared" si="55"/>
        <v>21.561</v>
      </c>
      <c r="AN13" s="50">
        <f t="shared" si="56"/>
        <v>18.902</v>
      </c>
      <c r="AO13" s="58">
        <v>2.659</v>
      </c>
      <c r="AP13" s="50">
        <f t="shared" si="57"/>
        <v>14.094000000000001</v>
      </c>
      <c r="AQ13" s="58">
        <v>4.808</v>
      </c>
      <c r="AR13" s="48">
        <f t="shared" si="58"/>
        <v>11.527000000000001</v>
      </c>
      <c r="AS13" s="55">
        <v>3.858</v>
      </c>
      <c r="AT13" s="56">
        <v>3.334</v>
      </c>
      <c r="AU13" s="57">
        <v>4.335</v>
      </c>
      <c r="AV13" s="48">
        <f t="shared" si="59"/>
        <v>0</v>
      </c>
      <c r="AW13" s="54"/>
      <c r="AX13" s="55"/>
      <c r="AY13" s="48">
        <f t="shared" si="60"/>
        <v>0</v>
      </c>
      <c r="AZ13" s="49"/>
      <c r="BA13" s="55"/>
      <c r="BB13" s="48">
        <v>1.727</v>
      </c>
      <c r="BC13" s="58">
        <v>0.84</v>
      </c>
      <c r="BD13" s="108" t="s">
        <v>20</v>
      </c>
      <c r="BE13" s="48">
        <f t="shared" si="61"/>
        <v>0</v>
      </c>
      <c r="BF13" s="50">
        <f t="shared" si="62"/>
        <v>0</v>
      </c>
      <c r="BG13" s="58"/>
      <c r="BH13" s="50">
        <f t="shared" si="63"/>
        <v>0</v>
      </c>
      <c r="BI13" s="58"/>
      <c r="BJ13" s="48">
        <f t="shared" si="64"/>
        <v>0</v>
      </c>
      <c r="BK13" s="55"/>
      <c r="BL13" s="56"/>
      <c r="BM13" s="57"/>
      <c r="BN13" s="48">
        <f t="shared" si="65"/>
        <v>0</v>
      </c>
      <c r="BO13" s="54"/>
      <c r="BP13" s="55"/>
      <c r="BQ13" s="48">
        <f t="shared" si="66"/>
        <v>0</v>
      </c>
      <c r="BR13" s="49"/>
      <c r="BS13" s="55"/>
      <c r="BT13" s="48"/>
      <c r="BU13" s="121"/>
      <c r="BV13" s="53" t="s">
        <v>20</v>
      </c>
      <c r="BW13" s="69">
        <f t="shared" si="19"/>
        <v>2.427</v>
      </c>
      <c r="BX13" s="71">
        <f t="shared" si="20"/>
        <v>0.6819999999999999</v>
      </c>
      <c r="BY13" s="69">
        <f t="shared" si="21"/>
        <v>1.7449999999999999</v>
      </c>
      <c r="BZ13" s="71">
        <f t="shared" si="22"/>
        <v>0.12</v>
      </c>
      <c r="CA13" s="69">
        <f t="shared" si="23"/>
        <v>0.562</v>
      </c>
      <c r="CB13" s="71">
        <f t="shared" si="24"/>
        <v>0.06</v>
      </c>
      <c r="CC13" s="69">
        <f t="shared" si="25"/>
        <v>0.01</v>
      </c>
      <c r="CD13" s="71">
        <f t="shared" si="26"/>
        <v>0.01</v>
      </c>
      <c r="CE13" s="69">
        <f t="shared" si="27"/>
        <v>0.04</v>
      </c>
      <c r="CF13" s="71">
        <f t="shared" si="28"/>
        <v>0</v>
      </c>
      <c r="CG13" s="69">
        <f t="shared" si="29"/>
        <v>0</v>
      </c>
      <c r="CH13" s="71">
        <f t="shared" si="30"/>
        <v>0</v>
      </c>
      <c r="CI13" s="69">
        <f t="shared" si="31"/>
        <v>0.06</v>
      </c>
      <c r="CJ13" s="71">
        <f t="shared" si="32"/>
        <v>0.03</v>
      </c>
      <c r="CK13" s="69">
        <f t="shared" si="33"/>
        <v>0.03</v>
      </c>
      <c r="CL13" s="71">
        <f t="shared" si="34"/>
        <v>0</v>
      </c>
      <c r="CM13" s="69">
        <f t="shared" si="35"/>
        <v>0</v>
      </c>
      <c r="CN13" s="108" t="s">
        <v>20</v>
      </c>
      <c r="CO13" s="48">
        <f t="shared" si="67"/>
        <v>1.302</v>
      </c>
      <c r="CP13" s="49">
        <f t="shared" si="68"/>
        <v>0.312</v>
      </c>
      <c r="CQ13" s="54">
        <v>0.99</v>
      </c>
      <c r="CR13" s="49">
        <f t="shared" si="69"/>
        <v>0.06</v>
      </c>
      <c r="CS13" s="55">
        <v>0.252</v>
      </c>
      <c r="CT13" s="48">
        <f t="shared" si="70"/>
        <v>0.06</v>
      </c>
      <c r="CU13" s="55">
        <v>0.01</v>
      </c>
      <c r="CV13" s="56">
        <v>0.01</v>
      </c>
      <c r="CW13" s="57">
        <v>0.04</v>
      </c>
      <c r="CX13" s="79">
        <f t="shared" si="71"/>
        <v>0</v>
      </c>
      <c r="CY13" s="76"/>
      <c r="CZ13" s="78"/>
      <c r="DA13" s="48">
        <f t="shared" si="72"/>
        <v>0</v>
      </c>
      <c r="DB13" s="49"/>
      <c r="DC13" s="55"/>
      <c r="DD13" s="48"/>
      <c r="DE13" s="58"/>
      <c r="DF13" s="108" t="s">
        <v>20</v>
      </c>
      <c r="DG13" s="48">
        <f t="shared" si="73"/>
        <v>1.044</v>
      </c>
      <c r="DH13" s="49">
        <f t="shared" si="74"/>
        <v>0.36</v>
      </c>
      <c r="DI13" s="54">
        <v>0.684</v>
      </c>
      <c r="DJ13" s="49">
        <f t="shared" si="36"/>
        <v>0.06</v>
      </c>
      <c r="DK13" s="55">
        <v>0.3</v>
      </c>
      <c r="DL13" s="48">
        <f t="shared" si="75"/>
        <v>0</v>
      </c>
      <c r="DM13" s="55"/>
      <c r="DN13" s="56"/>
      <c r="DO13" s="57"/>
      <c r="DP13" s="48">
        <f t="shared" si="76"/>
        <v>0</v>
      </c>
      <c r="DQ13" s="54"/>
      <c r="DR13" s="55"/>
      <c r="DS13" s="48">
        <f t="shared" si="77"/>
        <v>0.06</v>
      </c>
      <c r="DT13" s="49">
        <v>0.03</v>
      </c>
      <c r="DU13" s="55">
        <v>0.03</v>
      </c>
      <c r="DV13" s="48"/>
      <c r="DW13" s="58"/>
      <c r="DX13" s="108" t="s">
        <v>20</v>
      </c>
      <c r="DY13" s="48">
        <f t="shared" si="78"/>
        <v>0</v>
      </c>
      <c r="DZ13" s="49">
        <f t="shared" si="79"/>
        <v>0</v>
      </c>
      <c r="EA13" s="54"/>
      <c r="EB13" s="49">
        <f t="shared" si="80"/>
        <v>0</v>
      </c>
      <c r="EC13" s="55"/>
      <c r="ED13" s="48">
        <f t="shared" si="81"/>
        <v>0</v>
      </c>
      <c r="EE13" s="55"/>
      <c r="EF13" s="56"/>
      <c r="EG13" s="57"/>
      <c r="EH13" s="48">
        <f t="shared" si="82"/>
        <v>0</v>
      </c>
      <c r="EI13" s="54"/>
      <c r="EJ13" s="55"/>
      <c r="EK13" s="48">
        <f t="shared" si="83"/>
        <v>0</v>
      </c>
      <c r="EL13" s="49"/>
      <c r="EM13" s="55"/>
      <c r="EN13" s="48"/>
      <c r="EO13" s="58"/>
      <c r="EP13" s="108" t="s">
        <v>20</v>
      </c>
      <c r="EQ13" s="48">
        <f t="shared" si="84"/>
        <v>0</v>
      </c>
      <c r="ER13" s="49">
        <f t="shared" si="85"/>
        <v>0</v>
      </c>
      <c r="ES13" s="54"/>
      <c r="ET13" s="49">
        <f t="shared" si="86"/>
        <v>0</v>
      </c>
      <c r="EU13" s="55"/>
      <c r="EV13" s="48">
        <f t="shared" si="87"/>
        <v>0</v>
      </c>
      <c r="EW13" s="55"/>
      <c r="EX13" s="56"/>
      <c r="EY13" s="57"/>
      <c r="EZ13" s="48">
        <f t="shared" si="88"/>
        <v>0</v>
      </c>
      <c r="FA13" s="54"/>
      <c r="FB13" s="55"/>
      <c r="FC13" s="48">
        <f t="shared" si="89"/>
        <v>0</v>
      </c>
      <c r="FD13" s="49"/>
      <c r="FE13" s="55"/>
      <c r="FF13" s="48"/>
      <c r="FG13" s="58"/>
      <c r="FH13" s="108" t="s">
        <v>20</v>
      </c>
      <c r="FI13" s="48">
        <f t="shared" si="90"/>
        <v>0.08099999999999999</v>
      </c>
      <c r="FJ13" s="49">
        <f t="shared" si="91"/>
        <v>0.01</v>
      </c>
      <c r="FK13" s="54">
        <v>0.071</v>
      </c>
      <c r="FL13" s="49">
        <f t="shared" si="92"/>
        <v>0</v>
      </c>
      <c r="FM13" s="55">
        <v>0.01</v>
      </c>
      <c r="FN13" s="48">
        <f t="shared" si="93"/>
        <v>0</v>
      </c>
      <c r="FO13" s="55"/>
      <c r="FP13" s="56"/>
      <c r="FQ13" s="57"/>
      <c r="FR13" s="48">
        <f t="shared" si="94"/>
        <v>0</v>
      </c>
      <c r="FS13" s="54"/>
      <c r="FT13" s="55"/>
      <c r="FU13" s="48">
        <f t="shared" si="95"/>
        <v>0</v>
      </c>
      <c r="FV13" s="49"/>
      <c r="FW13" s="55"/>
      <c r="FX13" s="48"/>
      <c r="FY13" s="58"/>
      <c r="FZ13" s="108" t="s">
        <v>20</v>
      </c>
      <c r="GA13" s="69">
        <f t="shared" si="96"/>
        <v>0.063</v>
      </c>
      <c r="GB13" s="71">
        <f t="shared" si="97"/>
        <v>0.024</v>
      </c>
      <c r="GC13" s="69">
        <f t="shared" si="133"/>
        <v>0.039</v>
      </c>
      <c r="GD13" s="71">
        <f t="shared" si="98"/>
        <v>0</v>
      </c>
      <c r="GE13" s="69">
        <f t="shared" si="99"/>
        <v>0.024</v>
      </c>
      <c r="GF13" s="71">
        <f t="shared" si="100"/>
        <v>0</v>
      </c>
      <c r="GG13" s="69">
        <f t="shared" si="101"/>
        <v>0</v>
      </c>
      <c r="GH13" s="71">
        <f t="shared" si="102"/>
        <v>0</v>
      </c>
      <c r="GI13" s="69">
        <f t="shared" si="103"/>
        <v>0</v>
      </c>
      <c r="GJ13" s="71">
        <f t="shared" si="104"/>
        <v>0</v>
      </c>
      <c r="GK13" s="69">
        <f t="shared" si="105"/>
        <v>0</v>
      </c>
      <c r="GL13" s="71">
        <f t="shared" si="106"/>
        <v>0</v>
      </c>
      <c r="GM13" s="69">
        <f t="shared" si="107"/>
        <v>0</v>
      </c>
      <c r="GN13" s="71">
        <f t="shared" si="108"/>
        <v>0</v>
      </c>
      <c r="GO13" s="69">
        <f t="shared" si="109"/>
        <v>0</v>
      </c>
      <c r="GP13" s="71">
        <f t="shared" si="110"/>
        <v>0</v>
      </c>
      <c r="GQ13" s="69">
        <f t="shared" si="111"/>
        <v>0</v>
      </c>
      <c r="GR13" s="108" t="s">
        <v>20</v>
      </c>
      <c r="GS13" s="48">
        <f t="shared" si="112"/>
        <v>0.002</v>
      </c>
      <c r="GT13" s="49">
        <f t="shared" si="113"/>
        <v>0</v>
      </c>
      <c r="GU13" s="54">
        <v>0.002</v>
      </c>
      <c r="GV13" s="49">
        <f>HI13+HH13+HE13+HB13+GX13</f>
        <v>0</v>
      </c>
      <c r="GW13" s="55"/>
      <c r="GX13" s="48">
        <f t="shared" si="115"/>
        <v>0</v>
      </c>
      <c r="GY13" s="55"/>
      <c r="GZ13" s="56"/>
      <c r="HA13" s="57"/>
      <c r="HB13" s="48">
        <f t="shared" si="116"/>
        <v>0</v>
      </c>
      <c r="HC13" s="54"/>
      <c r="HD13" s="55"/>
      <c r="HE13" s="48">
        <f t="shared" si="117"/>
        <v>0</v>
      </c>
      <c r="HF13" s="49"/>
      <c r="HG13" s="55"/>
      <c r="HH13" s="48"/>
      <c r="HI13" s="58"/>
      <c r="HJ13" s="108" t="s">
        <v>20</v>
      </c>
      <c r="HK13" s="48">
        <f t="shared" si="118"/>
        <v>0.061</v>
      </c>
      <c r="HL13" s="49">
        <f t="shared" si="119"/>
        <v>0.024</v>
      </c>
      <c r="HM13" s="54">
        <v>0.037</v>
      </c>
      <c r="HN13" s="49">
        <f t="shared" si="120"/>
        <v>0</v>
      </c>
      <c r="HO13" s="55">
        <v>0.024</v>
      </c>
      <c r="HP13" s="48">
        <f t="shared" si="121"/>
        <v>0</v>
      </c>
      <c r="HQ13" s="55"/>
      <c r="HR13" s="56"/>
      <c r="HS13" s="57"/>
      <c r="HT13" s="48">
        <f t="shared" si="122"/>
        <v>0</v>
      </c>
      <c r="HU13" s="54"/>
      <c r="HV13" s="55"/>
      <c r="HW13" s="48">
        <f t="shared" si="123"/>
        <v>0</v>
      </c>
      <c r="HX13" s="49"/>
      <c r="HY13" s="55"/>
      <c r="HZ13" s="48"/>
      <c r="IA13" s="58"/>
      <c r="IB13" s="108" t="s">
        <v>20</v>
      </c>
      <c r="IC13" s="48">
        <f t="shared" si="124"/>
        <v>0</v>
      </c>
      <c r="ID13" s="49">
        <f t="shared" si="125"/>
        <v>0</v>
      </c>
      <c r="IE13" s="54"/>
      <c r="IF13" s="49">
        <f t="shared" si="126"/>
        <v>0</v>
      </c>
      <c r="IG13" s="55"/>
      <c r="IH13" s="48">
        <f t="shared" si="127"/>
        <v>0</v>
      </c>
      <c r="II13" s="55"/>
      <c r="IJ13" s="56"/>
      <c r="IK13" s="57"/>
      <c r="IL13" s="48">
        <f t="shared" si="128"/>
        <v>0</v>
      </c>
      <c r="IM13" s="54"/>
      <c r="IN13" s="55"/>
      <c r="IO13" s="48">
        <f t="shared" si="129"/>
        <v>0</v>
      </c>
      <c r="IP13" s="49"/>
      <c r="IQ13" s="55"/>
      <c r="IR13" s="48"/>
      <c r="IS13" s="58"/>
      <c r="IT13" s="138">
        <f t="shared" si="130"/>
        <v>5.736137667304015</v>
      </c>
      <c r="IU13" s="138">
        <f t="shared" si="131"/>
        <v>4.608294930875576</v>
      </c>
    </row>
    <row r="14" spans="1:255" ht="20.25" customHeight="1">
      <c r="A14" s="139" t="s">
        <v>21</v>
      </c>
      <c r="B14" s="80">
        <f t="shared" si="0"/>
        <v>25.37</v>
      </c>
      <c r="C14" s="71">
        <f t="shared" si="1"/>
        <v>23.67</v>
      </c>
      <c r="D14" s="69">
        <f t="shared" si="2"/>
        <v>1.7000000000000002</v>
      </c>
      <c r="E14" s="71">
        <f t="shared" si="3"/>
        <v>18.17</v>
      </c>
      <c r="F14" s="69">
        <f t="shared" si="4"/>
        <v>5.5</v>
      </c>
      <c r="G14" s="71">
        <f t="shared" si="5"/>
        <v>8.98</v>
      </c>
      <c r="H14" s="69">
        <f t="shared" si="6"/>
        <v>2.6799999999999997</v>
      </c>
      <c r="I14" s="71">
        <f t="shared" si="7"/>
        <v>3.17</v>
      </c>
      <c r="J14" s="69">
        <f t="shared" si="8"/>
        <v>3.1300000000000003</v>
      </c>
      <c r="K14" s="134">
        <f t="shared" si="9"/>
        <v>0</v>
      </c>
      <c r="L14" s="69">
        <f t="shared" si="10"/>
        <v>0</v>
      </c>
      <c r="M14" s="71">
        <f t="shared" si="11"/>
        <v>0</v>
      </c>
      <c r="N14" s="69">
        <f t="shared" si="12"/>
        <v>3.83</v>
      </c>
      <c r="O14" s="71">
        <f t="shared" si="13"/>
        <v>2.18</v>
      </c>
      <c r="P14" s="69">
        <f t="shared" si="14"/>
        <v>1.65</v>
      </c>
      <c r="Q14" s="71">
        <f t="shared" si="15"/>
        <v>1.9</v>
      </c>
      <c r="R14" s="69">
        <f t="shared" si="16"/>
        <v>3.46</v>
      </c>
      <c r="S14" s="108" t="s">
        <v>21</v>
      </c>
      <c r="T14" s="69">
        <f t="shared" si="38"/>
        <v>15.41</v>
      </c>
      <c r="U14" s="71">
        <f t="shared" si="39"/>
        <v>14.49</v>
      </c>
      <c r="V14" s="69">
        <f t="shared" si="40"/>
        <v>0.92</v>
      </c>
      <c r="W14" s="71">
        <f t="shared" si="41"/>
        <v>13.07</v>
      </c>
      <c r="X14" s="69">
        <f t="shared" si="42"/>
        <v>1.42</v>
      </c>
      <c r="Y14" s="95">
        <f t="shared" si="43"/>
        <v>8.8</v>
      </c>
      <c r="Z14" s="109">
        <f t="shared" si="44"/>
        <v>29.999999999999993</v>
      </c>
      <c r="AA14" s="69">
        <f t="shared" si="45"/>
        <v>2.6399999999999997</v>
      </c>
      <c r="AB14" s="71">
        <f t="shared" si="46"/>
        <v>3.11</v>
      </c>
      <c r="AC14" s="69">
        <f t="shared" si="132"/>
        <v>3.0500000000000003</v>
      </c>
      <c r="AD14" s="71">
        <f t="shared" si="47"/>
        <v>0</v>
      </c>
      <c r="AE14" s="69">
        <f t="shared" si="48"/>
        <v>0</v>
      </c>
      <c r="AF14" s="71">
        <f t="shared" si="49"/>
        <v>0</v>
      </c>
      <c r="AG14" s="69">
        <f t="shared" si="50"/>
        <v>0</v>
      </c>
      <c r="AH14" s="71">
        <f t="shared" si="51"/>
        <v>0</v>
      </c>
      <c r="AI14" s="69">
        <f t="shared" si="52"/>
        <v>0</v>
      </c>
      <c r="AJ14" s="71">
        <f t="shared" si="53"/>
        <v>1.9</v>
      </c>
      <c r="AK14" s="69">
        <f t="shared" si="54"/>
        <v>2.37</v>
      </c>
      <c r="AL14" s="108" t="s">
        <v>21</v>
      </c>
      <c r="AM14" s="48">
        <f t="shared" si="55"/>
        <v>14.82</v>
      </c>
      <c r="AN14" s="50">
        <f t="shared" si="56"/>
        <v>13.93</v>
      </c>
      <c r="AO14" s="58">
        <v>0.89</v>
      </c>
      <c r="AP14" s="50">
        <f t="shared" si="57"/>
        <v>12.69</v>
      </c>
      <c r="AQ14" s="58">
        <v>1.24</v>
      </c>
      <c r="AR14" s="48">
        <f t="shared" si="58"/>
        <v>8.5</v>
      </c>
      <c r="AS14" s="55">
        <v>2.55</v>
      </c>
      <c r="AT14" s="56">
        <v>3</v>
      </c>
      <c r="AU14" s="57">
        <v>2.95</v>
      </c>
      <c r="AV14" s="48">
        <f t="shared" si="59"/>
        <v>0</v>
      </c>
      <c r="AW14" s="54"/>
      <c r="AX14" s="55"/>
      <c r="AY14" s="48">
        <f t="shared" si="60"/>
        <v>0</v>
      </c>
      <c r="AZ14" s="49"/>
      <c r="BA14" s="55"/>
      <c r="BB14" s="48">
        <v>1.9</v>
      </c>
      <c r="BC14" s="58">
        <v>2.29</v>
      </c>
      <c r="BD14" s="108" t="s">
        <v>21</v>
      </c>
      <c r="BE14" s="48">
        <f t="shared" si="61"/>
        <v>0.5900000000000001</v>
      </c>
      <c r="BF14" s="50">
        <f t="shared" si="62"/>
        <v>0.56</v>
      </c>
      <c r="BG14" s="58">
        <v>0.03</v>
      </c>
      <c r="BH14" s="50">
        <f t="shared" si="63"/>
        <v>0.38000000000000006</v>
      </c>
      <c r="BI14" s="58">
        <v>0.18</v>
      </c>
      <c r="BJ14" s="48">
        <f t="shared" si="64"/>
        <v>0.30000000000000004</v>
      </c>
      <c r="BK14" s="55">
        <v>0.09</v>
      </c>
      <c r="BL14" s="56">
        <v>0.11</v>
      </c>
      <c r="BM14" s="57">
        <v>0.1</v>
      </c>
      <c r="BN14" s="48">
        <f t="shared" si="65"/>
        <v>0</v>
      </c>
      <c r="BO14" s="54"/>
      <c r="BP14" s="55"/>
      <c r="BQ14" s="48">
        <f t="shared" si="66"/>
        <v>0</v>
      </c>
      <c r="BR14" s="49"/>
      <c r="BS14" s="55"/>
      <c r="BT14" s="48"/>
      <c r="BU14" s="121">
        <v>0.08</v>
      </c>
      <c r="BV14" s="53" t="s">
        <v>21</v>
      </c>
      <c r="BW14" s="69">
        <f t="shared" si="19"/>
        <v>3.96</v>
      </c>
      <c r="BX14" s="71">
        <f t="shared" si="20"/>
        <v>3.54</v>
      </c>
      <c r="BY14" s="69">
        <f t="shared" si="21"/>
        <v>0.42000000000000004</v>
      </c>
      <c r="BZ14" s="71">
        <f t="shared" si="22"/>
        <v>1.72</v>
      </c>
      <c r="CA14" s="69">
        <f t="shared" si="23"/>
        <v>1.8199999999999998</v>
      </c>
      <c r="CB14" s="71">
        <f t="shared" si="24"/>
        <v>0.18</v>
      </c>
      <c r="CC14" s="69">
        <f t="shared" si="25"/>
        <v>0.04</v>
      </c>
      <c r="CD14" s="71">
        <f t="shared" si="26"/>
        <v>0.06</v>
      </c>
      <c r="CE14" s="69">
        <f t="shared" si="27"/>
        <v>0.08</v>
      </c>
      <c r="CF14" s="71">
        <f t="shared" si="28"/>
        <v>0</v>
      </c>
      <c r="CG14" s="69">
        <f t="shared" si="29"/>
        <v>0</v>
      </c>
      <c r="CH14" s="71">
        <f t="shared" si="30"/>
        <v>0</v>
      </c>
      <c r="CI14" s="69">
        <f t="shared" si="31"/>
        <v>1.14</v>
      </c>
      <c r="CJ14" s="71">
        <f t="shared" si="32"/>
        <v>0.57</v>
      </c>
      <c r="CK14" s="69">
        <f t="shared" si="33"/>
        <v>0.57</v>
      </c>
      <c r="CL14" s="71">
        <f t="shared" si="34"/>
        <v>0</v>
      </c>
      <c r="CM14" s="69">
        <f t="shared" si="35"/>
        <v>0.4</v>
      </c>
      <c r="CN14" s="108" t="s">
        <v>21</v>
      </c>
      <c r="CO14" s="48">
        <f t="shared" si="67"/>
        <v>0.6900000000000001</v>
      </c>
      <c r="CP14" s="49">
        <f t="shared" si="68"/>
        <v>0.5900000000000001</v>
      </c>
      <c r="CQ14" s="54">
        <v>0.1</v>
      </c>
      <c r="CR14" s="49">
        <f t="shared" si="69"/>
        <v>0.19</v>
      </c>
      <c r="CS14" s="55">
        <v>0.4</v>
      </c>
      <c r="CT14" s="48">
        <f t="shared" si="70"/>
        <v>0.18</v>
      </c>
      <c r="CU14" s="55">
        <v>0.04</v>
      </c>
      <c r="CV14" s="56">
        <v>0.06</v>
      </c>
      <c r="CW14" s="57">
        <v>0.08</v>
      </c>
      <c r="CX14" s="79">
        <f t="shared" si="71"/>
        <v>0</v>
      </c>
      <c r="CY14" s="54"/>
      <c r="CZ14" s="78"/>
      <c r="DA14" s="48">
        <f t="shared" si="72"/>
        <v>0</v>
      </c>
      <c r="DB14" s="49"/>
      <c r="DC14" s="55"/>
      <c r="DD14" s="48"/>
      <c r="DE14" s="58">
        <v>0.01</v>
      </c>
      <c r="DF14" s="108" t="s">
        <v>21</v>
      </c>
      <c r="DG14" s="48">
        <f t="shared" si="73"/>
        <v>3.1</v>
      </c>
      <c r="DH14" s="49">
        <f t="shared" si="74"/>
        <v>2.79</v>
      </c>
      <c r="DI14" s="54">
        <v>0.31</v>
      </c>
      <c r="DJ14" s="49">
        <f t="shared" si="36"/>
        <v>1.52</v>
      </c>
      <c r="DK14" s="55">
        <v>1.27</v>
      </c>
      <c r="DL14" s="48">
        <f t="shared" si="75"/>
        <v>0</v>
      </c>
      <c r="DM14" s="55"/>
      <c r="DN14" s="56"/>
      <c r="DO14" s="57"/>
      <c r="DP14" s="48">
        <f t="shared" si="76"/>
        <v>0</v>
      </c>
      <c r="DQ14" s="54"/>
      <c r="DR14" s="55"/>
      <c r="DS14" s="48">
        <f t="shared" si="77"/>
        <v>1.14</v>
      </c>
      <c r="DT14" s="49">
        <v>0.57</v>
      </c>
      <c r="DU14" s="55">
        <v>0.57</v>
      </c>
      <c r="DV14" s="48"/>
      <c r="DW14" s="58">
        <v>0.38</v>
      </c>
      <c r="DX14" s="108" t="s">
        <v>21</v>
      </c>
      <c r="DY14" s="48">
        <f t="shared" si="78"/>
        <v>0.02</v>
      </c>
      <c r="DZ14" s="49">
        <f t="shared" si="79"/>
        <v>0.02</v>
      </c>
      <c r="EA14" s="54"/>
      <c r="EB14" s="49">
        <f t="shared" si="80"/>
        <v>0</v>
      </c>
      <c r="EC14" s="55">
        <v>0.02</v>
      </c>
      <c r="ED14" s="48">
        <f t="shared" si="81"/>
        <v>0</v>
      </c>
      <c r="EE14" s="55"/>
      <c r="EF14" s="56"/>
      <c r="EG14" s="57"/>
      <c r="EH14" s="48">
        <f t="shared" si="82"/>
        <v>0</v>
      </c>
      <c r="EI14" s="54"/>
      <c r="EJ14" s="55"/>
      <c r="EK14" s="48">
        <f t="shared" si="83"/>
        <v>0</v>
      </c>
      <c r="EL14" s="49"/>
      <c r="EM14" s="55"/>
      <c r="EN14" s="48"/>
      <c r="EO14" s="58"/>
      <c r="EP14" s="108" t="s">
        <v>21</v>
      </c>
      <c r="EQ14" s="48">
        <f t="shared" si="84"/>
        <v>0.02</v>
      </c>
      <c r="ER14" s="49">
        <f t="shared" si="85"/>
        <v>0.02</v>
      </c>
      <c r="ES14" s="54"/>
      <c r="ET14" s="49">
        <f t="shared" si="86"/>
        <v>0.01</v>
      </c>
      <c r="EU14" s="55">
        <v>0.01</v>
      </c>
      <c r="EV14" s="48">
        <f t="shared" si="87"/>
        <v>0</v>
      </c>
      <c r="EW14" s="55"/>
      <c r="EX14" s="56"/>
      <c r="EY14" s="57"/>
      <c r="EZ14" s="48">
        <f t="shared" si="88"/>
        <v>0</v>
      </c>
      <c r="FA14" s="54"/>
      <c r="FB14" s="55"/>
      <c r="FC14" s="48">
        <f t="shared" si="89"/>
        <v>0</v>
      </c>
      <c r="FD14" s="49"/>
      <c r="FE14" s="55"/>
      <c r="FF14" s="48"/>
      <c r="FG14" s="58">
        <v>0.01</v>
      </c>
      <c r="FH14" s="108" t="s">
        <v>21</v>
      </c>
      <c r="FI14" s="48">
        <f t="shared" si="90"/>
        <v>0.13</v>
      </c>
      <c r="FJ14" s="49">
        <f t="shared" si="91"/>
        <v>0.12</v>
      </c>
      <c r="FK14" s="54">
        <v>0.01</v>
      </c>
      <c r="FL14" s="49">
        <f t="shared" si="92"/>
        <v>0</v>
      </c>
      <c r="FM14" s="55">
        <v>0.12</v>
      </c>
      <c r="FN14" s="48">
        <f t="shared" si="93"/>
        <v>0</v>
      </c>
      <c r="FO14" s="55"/>
      <c r="FP14" s="56"/>
      <c r="FQ14" s="57"/>
      <c r="FR14" s="48">
        <f t="shared" si="94"/>
        <v>0</v>
      </c>
      <c r="FS14" s="54"/>
      <c r="FT14" s="55"/>
      <c r="FU14" s="48">
        <f t="shared" si="95"/>
        <v>0</v>
      </c>
      <c r="FV14" s="49"/>
      <c r="FW14" s="55"/>
      <c r="FX14" s="48"/>
      <c r="FY14" s="58"/>
      <c r="FZ14" s="108" t="s">
        <v>21</v>
      </c>
      <c r="GA14" s="69">
        <f t="shared" si="96"/>
        <v>6</v>
      </c>
      <c r="GB14" s="71">
        <f t="shared" si="97"/>
        <v>5.64</v>
      </c>
      <c r="GC14" s="69">
        <f t="shared" si="133"/>
        <v>0.36</v>
      </c>
      <c r="GD14" s="71">
        <f t="shared" si="98"/>
        <v>3.38</v>
      </c>
      <c r="GE14" s="69">
        <f t="shared" si="99"/>
        <v>2.26</v>
      </c>
      <c r="GF14" s="71">
        <f t="shared" si="100"/>
        <v>0</v>
      </c>
      <c r="GG14" s="69">
        <f t="shared" si="101"/>
        <v>0</v>
      </c>
      <c r="GH14" s="71">
        <f t="shared" si="102"/>
        <v>0</v>
      </c>
      <c r="GI14" s="69">
        <f t="shared" si="103"/>
        <v>0</v>
      </c>
      <c r="GJ14" s="71">
        <f t="shared" si="104"/>
        <v>0</v>
      </c>
      <c r="GK14" s="69">
        <f t="shared" si="105"/>
        <v>0</v>
      </c>
      <c r="GL14" s="71">
        <f t="shared" si="106"/>
        <v>0</v>
      </c>
      <c r="GM14" s="69">
        <f t="shared" si="107"/>
        <v>2.69</v>
      </c>
      <c r="GN14" s="71">
        <f t="shared" si="108"/>
        <v>1.61</v>
      </c>
      <c r="GO14" s="69">
        <f t="shared" si="109"/>
        <v>1.08</v>
      </c>
      <c r="GP14" s="71">
        <f t="shared" si="110"/>
        <v>0</v>
      </c>
      <c r="GQ14" s="69">
        <f t="shared" si="111"/>
        <v>0.6900000000000001</v>
      </c>
      <c r="GR14" s="108" t="s">
        <v>21</v>
      </c>
      <c r="GS14" s="48">
        <f t="shared" si="112"/>
        <v>5.59</v>
      </c>
      <c r="GT14" s="49">
        <f t="shared" si="113"/>
        <v>5.26</v>
      </c>
      <c r="GU14" s="54">
        <v>0.33</v>
      </c>
      <c r="GV14" s="49">
        <f t="shared" si="114"/>
        <v>3.25</v>
      </c>
      <c r="GW14" s="55">
        <v>2.01</v>
      </c>
      <c r="GX14" s="48">
        <f t="shared" si="115"/>
        <v>0</v>
      </c>
      <c r="GY14" s="55"/>
      <c r="GZ14" s="56"/>
      <c r="HA14" s="57"/>
      <c r="HB14" s="48">
        <f t="shared" si="116"/>
        <v>0</v>
      </c>
      <c r="HC14" s="54"/>
      <c r="HD14" s="55"/>
      <c r="HE14" s="48">
        <f t="shared" si="117"/>
        <v>2.6</v>
      </c>
      <c r="HF14" s="49">
        <v>1.56</v>
      </c>
      <c r="HG14" s="55">
        <v>1.04</v>
      </c>
      <c r="HH14" s="48"/>
      <c r="HI14" s="58">
        <v>0.65</v>
      </c>
      <c r="HJ14" s="108" t="s">
        <v>21</v>
      </c>
      <c r="HK14" s="48">
        <f t="shared" si="118"/>
        <v>0.41000000000000003</v>
      </c>
      <c r="HL14" s="49">
        <f t="shared" si="119"/>
        <v>0.38</v>
      </c>
      <c r="HM14" s="54">
        <v>0.03</v>
      </c>
      <c r="HN14" s="49">
        <f t="shared" si="120"/>
        <v>0.13</v>
      </c>
      <c r="HO14" s="55">
        <v>0.25</v>
      </c>
      <c r="HP14" s="48">
        <f t="shared" si="121"/>
        <v>0</v>
      </c>
      <c r="HQ14" s="55"/>
      <c r="HR14" s="56"/>
      <c r="HS14" s="57"/>
      <c r="HT14" s="48">
        <f t="shared" si="122"/>
        <v>0</v>
      </c>
      <c r="HU14" s="54"/>
      <c r="HV14" s="55"/>
      <c r="HW14" s="48">
        <f t="shared" si="123"/>
        <v>0.09</v>
      </c>
      <c r="HX14" s="49">
        <v>0.05</v>
      </c>
      <c r="HY14" s="55">
        <v>0.04</v>
      </c>
      <c r="HZ14" s="48"/>
      <c r="IA14" s="58">
        <v>0.04</v>
      </c>
      <c r="IB14" s="108" t="s">
        <v>21</v>
      </c>
      <c r="IC14" s="48">
        <f t="shared" si="124"/>
        <v>0</v>
      </c>
      <c r="ID14" s="49">
        <f t="shared" si="125"/>
        <v>0</v>
      </c>
      <c r="IE14" s="54"/>
      <c r="IF14" s="49">
        <f t="shared" si="126"/>
        <v>0</v>
      </c>
      <c r="IG14" s="55"/>
      <c r="IH14" s="48">
        <f t="shared" si="127"/>
        <v>0</v>
      </c>
      <c r="II14" s="55"/>
      <c r="IJ14" s="56"/>
      <c r="IK14" s="57"/>
      <c r="IL14" s="48">
        <f t="shared" si="128"/>
        <v>0</v>
      </c>
      <c r="IM14" s="54"/>
      <c r="IN14" s="55"/>
      <c r="IO14" s="48">
        <f t="shared" si="129"/>
        <v>0</v>
      </c>
      <c r="IP14" s="49"/>
      <c r="IQ14" s="55"/>
      <c r="IR14" s="48"/>
      <c r="IS14" s="58"/>
      <c r="IT14" s="138">
        <f t="shared" si="130"/>
        <v>43.03797468354431</v>
      </c>
      <c r="IU14" s="138">
        <f t="shared" si="131"/>
        <v>26.08695652173913</v>
      </c>
    </row>
    <row r="15" spans="1:255" ht="20.25" customHeight="1">
      <c r="A15" s="139" t="s">
        <v>22</v>
      </c>
      <c r="B15" s="80">
        <f t="shared" si="0"/>
        <v>19.758000000000003</v>
      </c>
      <c r="C15" s="71">
        <f t="shared" si="1"/>
        <v>16.818</v>
      </c>
      <c r="D15" s="69">
        <f t="shared" si="2"/>
        <v>2.94</v>
      </c>
      <c r="E15" s="71">
        <f t="shared" si="3"/>
        <v>9.905000000000001</v>
      </c>
      <c r="F15" s="69">
        <f t="shared" si="4"/>
        <v>6.913</v>
      </c>
      <c r="G15" s="71">
        <f t="shared" si="5"/>
        <v>5.066999999999999</v>
      </c>
      <c r="H15" s="69">
        <f t="shared" si="6"/>
        <v>1.206</v>
      </c>
      <c r="I15" s="71">
        <f t="shared" si="7"/>
        <v>1.657</v>
      </c>
      <c r="J15" s="69">
        <f t="shared" si="8"/>
        <v>2.2039999999999997</v>
      </c>
      <c r="K15" s="134">
        <f t="shared" si="9"/>
        <v>0.12</v>
      </c>
      <c r="L15" s="69">
        <f t="shared" si="10"/>
        <v>0.03</v>
      </c>
      <c r="M15" s="71">
        <f t="shared" si="11"/>
        <v>0.09</v>
      </c>
      <c r="N15" s="69">
        <f t="shared" si="12"/>
        <v>2.975</v>
      </c>
      <c r="O15" s="71">
        <f t="shared" si="13"/>
        <v>1.387</v>
      </c>
      <c r="P15" s="69">
        <f t="shared" si="14"/>
        <v>1.588</v>
      </c>
      <c r="Q15" s="71">
        <f t="shared" si="15"/>
        <v>0.27</v>
      </c>
      <c r="R15" s="69">
        <f t="shared" si="16"/>
        <v>1.473</v>
      </c>
      <c r="S15" s="108" t="s">
        <v>22</v>
      </c>
      <c r="T15" s="69">
        <f t="shared" si="38"/>
        <v>5.505000000000001</v>
      </c>
      <c r="U15" s="71">
        <f t="shared" si="39"/>
        <v>5.144000000000001</v>
      </c>
      <c r="V15" s="69">
        <f t="shared" si="40"/>
        <v>0.361</v>
      </c>
      <c r="W15" s="71">
        <f t="shared" si="41"/>
        <v>4.341</v>
      </c>
      <c r="X15" s="69">
        <f t="shared" si="42"/>
        <v>0.803</v>
      </c>
      <c r="Y15" s="95">
        <f t="shared" si="43"/>
        <v>3.816</v>
      </c>
      <c r="Z15" s="109">
        <f t="shared" si="44"/>
        <v>27.672955974842772</v>
      </c>
      <c r="AA15" s="69">
        <f t="shared" si="45"/>
        <v>1.056</v>
      </c>
      <c r="AB15" s="71">
        <f t="shared" si="46"/>
        <v>1.357</v>
      </c>
      <c r="AC15" s="69">
        <f t="shared" si="132"/>
        <v>1.4029999999999998</v>
      </c>
      <c r="AD15" s="71">
        <f t="shared" si="47"/>
        <v>0</v>
      </c>
      <c r="AE15" s="69">
        <f t="shared" si="48"/>
        <v>0</v>
      </c>
      <c r="AF15" s="71">
        <f t="shared" si="49"/>
        <v>0</v>
      </c>
      <c r="AG15" s="69">
        <f t="shared" si="50"/>
        <v>0</v>
      </c>
      <c r="AH15" s="71">
        <f t="shared" si="51"/>
        <v>0</v>
      </c>
      <c r="AI15" s="69">
        <f t="shared" si="52"/>
        <v>0</v>
      </c>
      <c r="AJ15" s="71">
        <f t="shared" si="53"/>
        <v>0.27</v>
      </c>
      <c r="AK15" s="69">
        <f t="shared" si="54"/>
        <v>0.255</v>
      </c>
      <c r="AL15" s="108" t="s">
        <v>22</v>
      </c>
      <c r="AM15" s="48">
        <f t="shared" si="55"/>
        <v>5.454000000000001</v>
      </c>
      <c r="AN15" s="50">
        <f t="shared" si="56"/>
        <v>5.104000000000001</v>
      </c>
      <c r="AO15" s="58">
        <v>0.35</v>
      </c>
      <c r="AP15" s="50">
        <f t="shared" si="57"/>
        <v>4.3100000000000005</v>
      </c>
      <c r="AQ15" s="58">
        <v>0.794</v>
      </c>
      <c r="AR15" s="48">
        <f t="shared" si="58"/>
        <v>3.79</v>
      </c>
      <c r="AS15" s="55">
        <v>1.05</v>
      </c>
      <c r="AT15" s="56">
        <v>1.35</v>
      </c>
      <c r="AU15" s="57">
        <v>1.39</v>
      </c>
      <c r="AV15" s="48">
        <f t="shared" si="59"/>
        <v>0</v>
      </c>
      <c r="AW15" s="54"/>
      <c r="AX15" s="55"/>
      <c r="AY15" s="48">
        <f t="shared" si="60"/>
        <v>0</v>
      </c>
      <c r="AZ15" s="49"/>
      <c r="BA15" s="55"/>
      <c r="BB15" s="48">
        <v>0.27</v>
      </c>
      <c r="BC15" s="58">
        <v>0.25</v>
      </c>
      <c r="BD15" s="108" t="s">
        <v>22</v>
      </c>
      <c r="BE15" s="48">
        <f t="shared" si="61"/>
        <v>0.051000000000000004</v>
      </c>
      <c r="BF15" s="50">
        <f t="shared" si="62"/>
        <v>0.04</v>
      </c>
      <c r="BG15" s="58">
        <v>0.011</v>
      </c>
      <c r="BH15" s="50">
        <f t="shared" si="63"/>
        <v>0.031000000000000003</v>
      </c>
      <c r="BI15" s="58">
        <v>0.009</v>
      </c>
      <c r="BJ15" s="48">
        <f t="shared" si="64"/>
        <v>0.026000000000000002</v>
      </c>
      <c r="BK15" s="55">
        <v>0.006</v>
      </c>
      <c r="BL15" s="56">
        <v>0.007</v>
      </c>
      <c r="BM15" s="57">
        <v>0.013</v>
      </c>
      <c r="BN15" s="48">
        <f t="shared" si="65"/>
        <v>0</v>
      </c>
      <c r="BO15" s="54"/>
      <c r="BP15" s="55"/>
      <c r="BQ15" s="48">
        <f t="shared" si="66"/>
        <v>0</v>
      </c>
      <c r="BR15" s="49"/>
      <c r="BS15" s="55"/>
      <c r="BT15" s="48"/>
      <c r="BU15" s="121">
        <v>0.005</v>
      </c>
      <c r="BV15" s="53" t="s">
        <v>22</v>
      </c>
      <c r="BW15" s="69">
        <f t="shared" si="19"/>
        <v>9.23</v>
      </c>
      <c r="BX15" s="71">
        <f t="shared" si="20"/>
        <v>8.035</v>
      </c>
      <c r="BY15" s="69">
        <f t="shared" si="21"/>
        <v>1.195</v>
      </c>
      <c r="BZ15" s="71">
        <f t="shared" si="22"/>
        <v>3.8200000000000003</v>
      </c>
      <c r="CA15" s="69">
        <f t="shared" si="23"/>
        <v>4.215</v>
      </c>
      <c r="CB15" s="71">
        <f t="shared" si="24"/>
        <v>1.15</v>
      </c>
      <c r="CC15" s="69">
        <f t="shared" si="25"/>
        <v>0.15</v>
      </c>
      <c r="CD15" s="71">
        <f t="shared" si="26"/>
        <v>0.3</v>
      </c>
      <c r="CE15" s="69">
        <f t="shared" si="27"/>
        <v>0.7</v>
      </c>
      <c r="CF15" s="71">
        <f t="shared" si="28"/>
        <v>0.12</v>
      </c>
      <c r="CG15" s="69">
        <f t="shared" si="29"/>
        <v>0.03</v>
      </c>
      <c r="CH15" s="71">
        <f t="shared" si="30"/>
        <v>0.09</v>
      </c>
      <c r="CI15" s="69">
        <f t="shared" si="31"/>
        <v>1.343</v>
      </c>
      <c r="CJ15" s="71">
        <f t="shared" si="32"/>
        <v>0.605</v>
      </c>
      <c r="CK15" s="69">
        <f t="shared" si="33"/>
        <v>0.738</v>
      </c>
      <c r="CL15" s="71">
        <f t="shared" si="34"/>
        <v>0</v>
      </c>
      <c r="CM15" s="69">
        <f t="shared" si="35"/>
        <v>1.207</v>
      </c>
      <c r="CN15" s="108" t="s">
        <v>22</v>
      </c>
      <c r="CO15" s="48">
        <f t="shared" si="67"/>
        <v>3.092</v>
      </c>
      <c r="CP15" s="49">
        <f t="shared" si="68"/>
        <v>2.692</v>
      </c>
      <c r="CQ15" s="54">
        <v>0.4</v>
      </c>
      <c r="CR15" s="49">
        <f t="shared" si="69"/>
        <v>1.636</v>
      </c>
      <c r="CS15" s="55">
        <v>1.056</v>
      </c>
      <c r="CT15" s="48">
        <f t="shared" si="70"/>
        <v>1.0499999999999998</v>
      </c>
      <c r="CU15" s="55">
        <v>0.15</v>
      </c>
      <c r="CV15" s="56">
        <v>0.3</v>
      </c>
      <c r="CW15" s="57">
        <v>0.6</v>
      </c>
      <c r="CX15" s="79">
        <f t="shared" si="71"/>
        <v>0.12</v>
      </c>
      <c r="CY15" s="76">
        <v>0.03</v>
      </c>
      <c r="CZ15" s="78">
        <v>0.09</v>
      </c>
      <c r="DA15" s="48">
        <f t="shared" si="72"/>
        <v>0</v>
      </c>
      <c r="DB15" s="49"/>
      <c r="DC15" s="55"/>
      <c r="DD15" s="48"/>
      <c r="DE15" s="58">
        <v>0.466</v>
      </c>
      <c r="DF15" s="108" t="s">
        <v>22</v>
      </c>
      <c r="DG15" s="48">
        <f t="shared" si="73"/>
        <v>3.052</v>
      </c>
      <c r="DH15" s="49">
        <f t="shared" si="74"/>
        <v>2.66</v>
      </c>
      <c r="DI15" s="54">
        <v>0.392</v>
      </c>
      <c r="DJ15" s="49">
        <f t="shared" si="36"/>
        <v>1.6920000000000002</v>
      </c>
      <c r="DK15" s="55">
        <v>0.968</v>
      </c>
      <c r="DL15" s="48">
        <f t="shared" si="75"/>
        <v>0.1</v>
      </c>
      <c r="DM15" s="55"/>
      <c r="DN15" s="56"/>
      <c r="DO15" s="57">
        <v>0.1</v>
      </c>
      <c r="DP15" s="48">
        <f t="shared" si="76"/>
        <v>0</v>
      </c>
      <c r="DQ15" s="54"/>
      <c r="DR15" s="55"/>
      <c r="DS15" s="48">
        <f t="shared" si="77"/>
        <v>1.343</v>
      </c>
      <c r="DT15" s="49">
        <v>0.605</v>
      </c>
      <c r="DU15" s="55">
        <v>0.738</v>
      </c>
      <c r="DV15" s="48"/>
      <c r="DW15" s="58">
        <v>0.249</v>
      </c>
      <c r="DX15" s="108" t="s">
        <v>22</v>
      </c>
      <c r="DY15" s="48">
        <f t="shared" si="78"/>
        <v>0.053</v>
      </c>
      <c r="DZ15" s="49">
        <f t="shared" si="79"/>
        <v>0.03</v>
      </c>
      <c r="EA15" s="54">
        <v>0.023</v>
      </c>
      <c r="EB15" s="49">
        <f t="shared" si="80"/>
        <v>0</v>
      </c>
      <c r="EC15" s="55">
        <v>0.03</v>
      </c>
      <c r="ED15" s="48">
        <f t="shared" si="81"/>
        <v>0</v>
      </c>
      <c r="EE15" s="55"/>
      <c r="EF15" s="56"/>
      <c r="EG15" s="57"/>
      <c r="EH15" s="48">
        <f t="shared" si="82"/>
        <v>0</v>
      </c>
      <c r="EI15" s="54"/>
      <c r="EJ15" s="55"/>
      <c r="EK15" s="48">
        <f t="shared" si="83"/>
        <v>0</v>
      </c>
      <c r="EL15" s="49"/>
      <c r="EM15" s="55"/>
      <c r="EN15" s="48"/>
      <c r="EO15" s="58"/>
      <c r="EP15" s="108" t="s">
        <v>22</v>
      </c>
      <c r="EQ15" s="48">
        <f t="shared" si="84"/>
        <v>0.155</v>
      </c>
      <c r="ER15" s="49">
        <f t="shared" si="85"/>
        <v>0.075</v>
      </c>
      <c r="ES15" s="54">
        <v>0.08</v>
      </c>
      <c r="ET15" s="49">
        <f t="shared" si="86"/>
        <v>0</v>
      </c>
      <c r="EU15" s="55">
        <v>0.075</v>
      </c>
      <c r="EV15" s="48">
        <f t="shared" si="87"/>
        <v>0</v>
      </c>
      <c r="EW15" s="55"/>
      <c r="EX15" s="56"/>
      <c r="EY15" s="57"/>
      <c r="EZ15" s="48">
        <f t="shared" si="88"/>
        <v>0</v>
      </c>
      <c r="FA15" s="54"/>
      <c r="FB15" s="55"/>
      <c r="FC15" s="48">
        <f t="shared" si="89"/>
        <v>0</v>
      </c>
      <c r="FD15" s="49"/>
      <c r="FE15" s="55"/>
      <c r="FF15" s="48"/>
      <c r="FG15" s="58"/>
      <c r="FH15" s="108" t="s">
        <v>22</v>
      </c>
      <c r="FI15" s="48">
        <f t="shared" si="90"/>
        <v>2.8779999999999997</v>
      </c>
      <c r="FJ15" s="49">
        <f t="shared" si="91"/>
        <v>2.578</v>
      </c>
      <c r="FK15" s="54">
        <v>0.3</v>
      </c>
      <c r="FL15" s="49">
        <f t="shared" si="92"/>
        <v>0.492</v>
      </c>
      <c r="FM15" s="55">
        <v>2.086</v>
      </c>
      <c r="FN15" s="48">
        <f t="shared" si="93"/>
        <v>0</v>
      </c>
      <c r="FO15" s="55"/>
      <c r="FP15" s="56"/>
      <c r="FQ15" s="57"/>
      <c r="FR15" s="48">
        <f t="shared" si="94"/>
        <v>0</v>
      </c>
      <c r="FS15" s="54"/>
      <c r="FT15" s="55"/>
      <c r="FU15" s="48">
        <f t="shared" si="95"/>
        <v>0</v>
      </c>
      <c r="FV15" s="49"/>
      <c r="FW15" s="55"/>
      <c r="FX15" s="48"/>
      <c r="FY15" s="58">
        <v>0.492</v>
      </c>
      <c r="FZ15" s="108" t="s">
        <v>22</v>
      </c>
      <c r="GA15" s="69">
        <f t="shared" si="96"/>
        <v>5.023</v>
      </c>
      <c r="GB15" s="71">
        <f t="shared" si="97"/>
        <v>3.639</v>
      </c>
      <c r="GC15" s="69">
        <f t="shared" si="133"/>
        <v>1.384</v>
      </c>
      <c r="GD15" s="71">
        <f t="shared" si="98"/>
        <v>1.744</v>
      </c>
      <c r="GE15" s="69">
        <f t="shared" si="99"/>
        <v>1.895</v>
      </c>
      <c r="GF15" s="71">
        <f t="shared" si="100"/>
        <v>0.101</v>
      </c>
      <c r="GG15" s="69">
        <f t="shared" si="101"/>
        <v>0</v>
      </c>
      <c r="GH15" s="71">
        <f t="shared" si="102"/>
        <v>0</v>
      </c>
      <c r="GI15" s="69">
        <f t="shared" si="103"/>
        <v>0.101</v>
      </c>
      <c r="GJ15" s="71">
        <f t="shared" si="104"/>
        <v>0</v>
      </c>
      <c r="GK15" s="69">
        <f t="shared" si="105"/>
        <v>0</v>
      </c>
      <c r="GL15" s="71">
        <f t="shared" si="106"/>
        <v>0</v>
      </c>
      <c r="GM15" s="69">
        <f t="shared" si="107"/>
        <v>1.6320000000000001</v>
      </c>
      <c r="GN15" s="71">
        <f t="shared" si="108"/>
        <v>0.782</v>
      </c>
      <c r="GO15" s="69">
        <f t="shared" si="109"/>
        <v>0.85</v>
      </c>
      <c r="GP15" s="71">
        <f t="shared" si="110"/>
        <v>0</v>
      </c>
      <c r="GQ15" s="69">
        <f t="shared" si="111"/>
        <v>0.011</v>
      </c>
      <c r="GR15" s="108" t="s">
        <v>22</v>
      </c>
      <c r="GS15" s="48">
        <f t="shared" si="112"/>
        <v>3.679</v>
      </c>
      <c r="GT15" s="49">
        <f t="shared" si="113"/>
        <v>3.271</v>
      </c>
      <c r="GU15" s="54">
        <v>0.408</v>
      </c>
      <c r="GV15" s="49">
        <f t="shared" si="114"/>
        <v>1.744</v>
      </c>
      <c r="GW15" s="55">
        <v>1.527</v>
      </c>
      <c r="GX15" s="48">
        <f t="shared" si="115"/>
        <v>0.101</v>
      </c>
      <c r="GY15" s="55"/>
      <c r="GZ15" s="56"/>
      <c r="HA15" s="57">
        <v>0.101</v>
      </c>
      <c r="HB15" s="48">
        <f t="shared" si="116"/>
        <v>0</v>
      </c>
      <c r="HC15" s="54"/>
      <c r="HD15" s="55"/>
      <c r="HE15" s="48">
        <f t="shared" si="117"/>
        <v>1.6320000000000001</v>
      </c>
      <c r="HF15" s="49">
        <v>0.782</v>
      </c>
      <c r="HG15" s="55">
        <v>0.85</v>
      </c>
      <c r="HH15" s="48"/>
      <c r="HI15" s="58">
        <v>0.011</v>
      </c>
      <c r="HJ15" s="108" t="s">
        <v>22</v>
      </c>
      <c r="HK15" s="48">
        <f t="shared" si="118"/>
        <v>0.7030000000000001</v>
      </c>
      <c r="HL15" s="49">
        <f t="shared" si="119"/>
        <v>0.268</v>
      </c>
      <c r="HM15" s="54">
        <v>0.435</v>
      </c>
      <c r="HN15" s="49">
        <f t="shared" si="120"/>
        <v>0</v>
      </c>
      <c r="HO15" s="55">
        <v>0.268</v>
      </c>
      <c r="HP15" s="48">
        <f t="shared" si="121"/>
        <v>0</v>
      </c>
      <c r="HQ15" s="55"/>
      <c r="HR15" s="56"/>
      <c r="HS15" s="57"/>
      <c r="HT15" s="48">
        <f t="shared" si="122"/>
        <v>0</v>
      </c>
      <c r="HU15" s="54"/>
      <c r="HV15" s="55"/>
      <c r="HW15" s="48">
        <f t="shared" si="123"/>
        <v>0</v>
      </c>
      <c r="HX15" s="49"/>
      <c r="HY15" s="55"/>
      <c r="HZ15" s="48"/>
      <c r="IA15" s="58"/>
      <c r="IB15" s="108" t="s">
        <v>22</v>
      </c>
      <c r="IC15" s="48">
        <f t="shared" si="124"/>
        <v>0.641</v>
      </c>
      <c r="ID15" s="49">
        <f t="shared" si="125"/>
        <v>0.1</v>
      </c>
      <c r="IE15" s="54">
        <v>0.541</v>
      </c>
      <c r="IF15" s="49">
        <f t="shared" si="126"/>
        <v>0</v>
      </c>
      <c r="IG15" s="55">
        <v>0.1</v>
      </c>
      <c r="IH15" s="48">
        <f t="shared" si="127"/>
        <v>0</v>
      </c>
      <c r="II15" s="55"/>
      <c r="IJ15" s="56"/>
      <c r="IK15" s="57"/>
      <c r="IL15" s="48">
        <f t="shared" si="128"/>
        <v>0</v>
      </c>
      <c r="IM15" s="54"/>
      <c r="IN15" s="55"/>
      <c r="IO15" s="48">
        <f t="shared" si="129"/>
        <v>0</v>
      </c>
      <c r="IP15" s="49"/>
      <c r="IQ15" s="55"/>
      <c r="IR15" s="48"/>
      <c r="IS15" s="58"/>
      <c r="IT15" s="138">
        <f t="shared" si="130"/>
        <v>44.198484623384346</v>
      </c>
      <c r="IU15" s="138">
        <f t="shared" si="131"/>
        <v>33.958602846054326</v>
      </c>
    </row>
    <row r="16" spans="1:255" ht="20.25" customHeight="1">
      <c r="A16" s="139" t="s">
        <v>23</v>
      </c>
      <c r="B16" s="80">
        <f t="shared" si="0"/>
        <v>78.80000000000001</v>
      </c>
      <c r="C16" s="71">
        <f t="shared" si="1"/>
        <v>67.89</v>
      </c>
      <c r="D16" s="69">
        <f t="shared" si="2"/>
        <v>10.91</v>
      </c>
      <c r="E16" s="71">
        <f t="shared" si="3"/>
        <v>55.510000000000005</v>
      </c>
      <c r="F16" s="69">
        <f t="shared" si="4"/>
        <v>12.38</v>
      </c>
      <c r="G16" s="71">
        <f t="shared" si="5"/>
        <v>35.86</v>
      </c>
      <c r="H16" s="69">
        <f t="shared" si="6"/>
        <v>8.58</v>
      </c>
      <c r="I16" s="71">
        <f t="shared" si="7"/>
        <v>15.629999999999999</v>
      </c>
      <c r="J16" s="69">
        <f t="shared" si="8"/>
        <v>11.649999999999999</v>
      </c>
      <c r="K16" s="134">
        <f t="shared" si="9"/>
        <v>0.1</v>
      </c>
      <c r="L16" s="69">
        <f t="shared" si="10"/>
        <v>0.03</v>
      </c>
      <c r="M16" s="71">
        <f t="shared" si="11"/>
        <v>0.07</v>
      </c>
      <c r="N16" s="69">
        <f t="shared" si="12"/>
        <v>6.290000000000001</v>
      </c>
      <c r="O16" s="71">
        <f t="shared" si="13"/>
        <v>3.29</v>
      </c>
      <c r="P16" s="69">
        <f t="shared" si="14"/>
        <v>3</v>
      </c>
      <c r="Q16" s="71">
        <f t="shared" si="15"/>
        <v>3.2</v>
      </c>
      <c r="R16" s="69">
        <f t="shared" si="16"/>
        <v>10.06</v>
      </c>
      <c r="S16" s="108" t="s">
        <v>23</v>
      </c>
      <c r="T16" s="69">
        <f t="shared" si="38"/>
        <v>55.88000000000001</v>
      </c>
      <c r="U16" s="71">
        <f t="shared" si="39"/>
        <v>49.68000000000001</v>
      </c>
      <c r="V16" s="69">
        <f t="shared" si="40"/>
        <v>6.2</v>
      </c>
      <c r="W16" s="71">
        <f t="shared" si="41"/>
        <v>42.400000000000006</v>
      </c>
      <c r="X16" s="69">
        <f t="shared" si="42"/>
        <v>7.28</v>
      </c>
      <c r="Y16" s="95">
        <f t="shared" si="43"/>
        <v>32.2</v>
      </c>
      <c r="Z16" s="109">
        <f t="shared" si="44"/>
        <v>26.39751552795031</v>
      </c>
      <c r="AA16" s="69">
        <f t="shared" si="45"/>
        <v>8.5</v>
      </c>
      <c r="AB16" s="71">
        <f t="shared" si="46"/>
        <v>14</v>
      </c>
      <c r="AC16" s="69">
        <f t="shared" si="132"/>
        <v>9.7</v>
      </c>
      <c r="AD16" s="71">
        <f t="shared" si="47"/>
        <v>0</v>
      </c>
      <c r="AE16" s="69">
        <f t="shared" si="48"/>
        <v>0</v>
      </c>
      <c r="AF16" s="71">
        <f t="shared" si="49"/>
        <v>0</v>
      </c>
      <c r="AG16" s="69">
        <f t="shared" si="50"/>
        <v>0</v>
      </c>
      <c r="AH16" s="71">
        <f t="shared" si="51"/>
        <v>0</v>
      </c>
      <c r="AI16" s="69">
        <f t="shared" si="52"/>
        <v>0</v>
      </c>
      <c r="AJ16" s="71">
        <f t="shared" si="53"/>
        <v>3.2</v>
      </c>
      <c r="AK16" s="69">
        <f t="shared" si="54"/>
        <v>7</v>
      </c>
      <c r="AL16" s="108" t="s">
        <v>23</v>
      </c>
      <c r="AM16" s="48">
        <f t="shared" si="55"/>
        <v>55.88000000000001</v>
      </c>
      <c r="AN16" s="50">
        <f t="shared" si="56"/>
        <v>49.68000000000001</v>
      </c>
      <c r="AO16" s="58">
        <v>6.2</v>
      </c>
      <c r="AP16" s="50">
        <f t="shared" si="57"/>
        <v>42.400000000000006</v>
      </c>
      <c r="AQ16" s="58">
        <v>7.28</v>
      </c>
      <c r="AR16" s="48">
        <f t="shared" si="58"/>
        <v>32.2</v>
      </c>
      <c r="AS16" s="55">
        <v>8.5</v>
      </c>
      <c r="AT16" s="56">
        <v>14</v>
      </c>
      <c r="AU16" s="57">
        <v>9.7</v>
      </c>
      <c r="AV16" s="48">
        <f t="shared" si="59"/>
        <v>0</v>
      </c>
      <c r="AW16" s="54"/>
      <c r="AX16" s="55"/>
      <c r="AY16" s="48">
        <f t="shared" si="60"/>
        <v>0</v>
      </c>
      <c r="AZ16" s="49"/>
      <c r="BA16" s="55"/>
      <c r="BB16" s="48">
        <v>3.2</v>
      </c>
      <c r="BC16" s="58">
        <v>7</v>
      </c>
      <c r="BD16" s="108" t="s">
        <v>23</v>
      </c>
      <c r="BE16" s="48">
        <f t="shared" si="61"/>
        <v>0</v>
      </c>
      <c r="BF16" s="50">
        <f t="shared" si="62"/>
        <v>0</v>
      </c>
      <c r="BG16" s="58"/>
      <c r="BH16" s="50">
        <f t="shared" si="63"/>
        <v>0</v>
      </c>
      <c r="BI16" s="58"/>
      <c r="BJ16" s="48">
        <f t="shared" si="64"/>
        <v>0</v>
      </c>
      <c r="BK16" s="55"/>
      <c r="BL16" s="56"/>
      <c r="BM16" s="57"/>
      <c r="BN16" s="48">
        <f t="shared" si="65"/>
        <v>0</v>
      </c>
      <c r="BO16" s="54"/>
      <c r="BP16" s="55"/>
      <c r="BQ16" s="48">
        <f t="shared" si="66"/>
        <v>0</v>
      </c>
      <c r="BR16" s="49"/>
      <c r="BS16" s="55"/>
      <c r="BT16" s="48"/>
      <c r="BU16" s="121"/>
      <c r="BV16" s="53" t="s">
        <v>23</v>
      </c>
      <c r="BW16" s="69">
        <f t="shared" si="19"/>
        <v>12.48</v>
      </c>
      <c r="BX16" s="71">
        <f t="shared" si="20"/>
        <v>9.599999999999998</v>
      </c>
      <c r="BY16" s="69">
        <f t="shared" si="21"/>
        <v>2.8800000000000003</v>
      </c>
      <c r="BZ16" s="71">
        <f t="shared" si="22"/>
        <v>5.819999999999999</v>
      </c>
      <c r="CA16" s="69">
        <f t="shared" si="23"/>
        <v>3.78</v>
      </c>
      <c r="CB16" s="71">
        <f t="shared" si="24"/>
        <v>2.23</v>
      </c>
      <c r="CC16" s="69">
        <f t="shared" si="25"/>
        <v>0.08</v>
      </c>
      <c r="CD16" s="71">
        <f t="shared" si="26"/>
        <v>0.7</v>
      </c>
      <c r="CE16" s="69">
        <f t="shared" si="27"/>
        <v>1.45</v>
      </c>
      <c r="CF16" s="71">
        <f t="shared" si="28"/>
        <v>0.1</v>
      </c>
      <c r="CG16" s="69">
        <f t="shared" si="29"/>
        <v>0.03</v>
      </c>
      <c r="CH16" s="71">
        <f t="shared" si="30"/>
        <v>0.07</v>
      </c>
      <c r="CI16" s="69">
        <f t="shared" si="31"/>
        <v>2.49</v>
      </c>
      <c r="CJ16" s="71">
        <f t="shared" si="32"/>
        <v>1.3</v>
      </c>
      <c r="CK16" s="69">
        <f t="shared" si="33"/>
        <v>1.19</v>
      </c>
      <c r="CL16" s="71">
        <f t="shared" si="34"/>
        <v>0</v>
      </c>
      <c r="CM16" s="69">
        <f t="shared" si="35"/>
        <v>1</v>
      </c>
      <c r="CN16" s="108" t="s">
        <v>23</v>
      </c>
      <c r="CO16" s="48">
        <f t="shared" si="67"/>
        <v>3.55</v>
      </c>
      <c r="CP16" s="49">
        <f t="shared" si="68"/>
        <v>2.8499999999999996</v>
      </c>
      <c r="CQ16" s="54">
        <v>0.7</v>
      </c>
      <c r="CR16" s="49">
        <f t="shared" si="69"/>
        <v>1.43</v>
      </c>
      <c r="CS16" s="55">
        <v>1.42</v>
      </c>
      <c r="CT16" s="48">
        <f t="shared" si="70"/>
        <v>1.23</v>
      </c>
      <c r="CU16" s="55">
        <v>0.08</v>
      </c>
      <c r="CV16" s="56">
        <v>0.2</v>
      </c>
      <c r="CW16" s="57">
        <v>0.95</v>
      </c>
      <c r="CX16" s="79">
        <f t="shared" si="71"/>
        <v>0.1</v>
      </c>
      <c r="CY16" s="76">
        <v>0.03</v>
      </c>
      <c r="CZ16" s="78">
        <v>0.07</v>
      </c>
      <c r="DA16" s="48">
        <f t="shared" si="72"/>
        <v>0</v>
      </c>
      <c r="DB16" s="49"/>
      <c r="DC16" s="55"/>
      <c r="DD16" s="48"/>
      <c r="DE16" s="58">
        <v>0.1</v>
      </c>
      <c r="DF16" s="108" t="s">
        <v>23</v>
      </c>
      <c r="DG16" s="48">
        <f t="shared" si="73"/>
        <v>8.3</v>
      </c>
      <c r="DH16" s="49">
        <f t="shared" si="74"/>
        <v>6.3</v>
      </c>
      <c r="DI16" s="54">
        <v>2</v>
      </c>
      <c r="DJ16" s="49">
        <f t="shared" si="36"/>
        <v>4.09</v>
      </c>
      <c r="DK16" s="55">
        <v>2.21</v>
      </c>
      <c r="DL16" s="48">
        <f t="shared" si="75"/>
        <v>1</v>
      </c>
      <c r="DM16" s="55"/>
      <c r="DN16" s="56">
        <v>0.5</v>
      </c>
      <c r="DO16" s="57">
        <v>0.5</v>
      </c>
      <c r="DP16" s="48">
        <f t="shared" si="76"/>
        <v>0</v>
      </c>
      <c r="DQ16" s="54"/>
      <c r="DR16" s="55"/>
      <c r="DS16" s="48">
        <f t="shared" si="77"/>
        <v>2.49</v>
      </c>
      <c r="DT16" s="49">
        <v>1.3</v>
      </c>
      <c r="DU16" s="55">
        <v>1.19</v>
      </c>
      <c r="DV16" s="48"/>
      <c r="DW16" s="58">
        <v>0.6</v>
      </c>
      <c r="DX16" s="108" t="s">
        <v>23</v>
      </c>
      <c r="DY16" s="48">
        <f t="shared" si="78"/>
        <v>0</v>
      </c>
      <c r="DZ16" s="49">
        <f t="shared" si="79"/>
        <v>0</v>
      </c>
      <c r="EA16" s="54"/>
      <c r="EB16" s="49">
        <f t="shared" si="80"/>
        <v>0</v>
      </c>
      <c r="EC16" s="55"/>
      <c r="ED16" s="48">
        <f t="shared" si="81"/>
        <v>0</v>
      </c>
      <c r="EE16" s="55"/>
      <c r="EF16" s="56"/>
      <c r="EG16" s="57"/>
      <c r="EH16" s="48">
        <f t="shared" si="82"/>
        <v>0</v>
      </c>
      <c r="EI16" s="54"/>
      <c r="EJ16" s="55"/>
      <c r="EK16" s="48">
        <f t="shared" si="83"/>
        <v>0</v>
      </c>
      <c r="EL16" s="49"/>
      <c r="EM16" s="55"/>
      <c r="EN16" s="48"/>
      <c r="EO16" s="58"/>
      <c r="EP16" s="108" t="s">
        <v>23</v>
      </c>
      <c r="EQ16" s="48">
        <f t="shared" si="84"/>
        <v>0</v>
      </c>
      <c r="ER16" s="49">
        <f t="shared" si="85"/>
        <v>0</v>
      </c>
      <c r="ES16" s="54"/>
      <c r="ET16" s="49">
        <f t="shared" si="86"/>
        <v>0</v>
      </c>
      <c r="EU16" s="55"/>
      <c r="EV16" s="48">
        <f t="shared" si="87"/>
        <v>0</v>
      </c>
      <c r="EW16" s="55"/>
      <c r="EX16" s="56"/>
      <c r="EY16" s="57"/>
      <c r="EZ16" s="48">
        <f t="shared" si="88"/>
        <v>0</v>
      </c>
      <c r="FA16" s="54"/>
      <c r="FB16" s="55"/>
      <c r="FC16" s="48">
        <f t="shared" si="89"/>
        <v>0</v>
      </c>
      <c r="FD16" s="49"/>
      <c r="FE16" s="55"/>
      <c r="FF16" s="48"/>
      <c r="FG16" s="58"/>
      <c r="FH16" s="108" t="s">
        <v>23</v>
      </c>
      <c r="FI16" s="48">
        <f t="shared" si="90"/>
        <v>0.6299999999999999</v>
      </c>
      <c r="FJ16" s="49">
        <f t="shared" si="91"/>
        <v>0.44999999999999996</v>
      </c>
      <c r="FK16" s="54">
        <v>0.18</v>
      </c>
      <c r="FL16" s="49">
        <f t="shared" si="92"/>
        <v>0.3</v>
      </c>
      <c r="FM16" s="55">
        <v>0.15</v>
      </c>
      <c r="FN16" s="48">
        <f t="shared" si="93"/>
        <v>0</v>
      </c>
      <c r="FO16" s="55"/>
      <c r="FP16" s="56"/>
      <c r="FQ16" s="57"/>
      <c r="FR16" s="48">
        <f t="shared" si="94"/>
        <v>0</v>
      </c>
      <c r="FS16" s="54"/>
      <c r="FT16" s="55"/>
      <c r="FU16" s="48">
        <f t="shared" si="95"/>
        <v>0</v>
      </c>
      <c r="FV16" s="49"/>
      <c r="FW16" s="55"/>
      <c r="FX16" s="48"/>
      <c r="FY16" s="58">
        <v>0.3</v>
      </c>
      <c r="FZ16" s="108" t="s">
        <v>23</v>
      </c>
      <c r="GA16" s="69">
        <f t="shared" si="96"/>
        <v>10.44</v>
      </c>
      <c r="GB16" s="71">
        <f t="shared" si="97"/>
        <v>8.61</v>
      </c>
      <c r="GC16" s="69">
        <f t="shared" si="133"/>
        <v>1.83</v>
      </c>
      <c r="GD16" s="71">
        <f t="shared" si="98"/>
        <v>7.29</v>
      </c>
      <c r="GE16" s="69">
        <f t="shared" si="99"/>
        <v>1.3199999999999998</v>
      </c>
      <c r="GF16" s="71">
        <f t="shared" si="100"/>
        <v>1.43</v>
      </c>
      <c r="GG16" s="69">
        <f t="shared" si="101"/>
        <v>0</v>
      </c>
      <c r="GH16" s="71">
        <f t="shared" si="102"/>
        <v>0.9299999999999999</v>
      </c>
      <c r="GI16" s="69">
        <f t="shared" si="103"/>
        <v>0.5</v>
      </c>
      <c r="GJ16" s="71">
        <f t="shared" si="104"/>
        <v>0</v>
      </c>
      <c r="GK16" s="69">
        <f t="shared" si="105"/>
        <v>0</v>
      </c>
      <c r="GL16" s="71">
        <f t="shared" si="106"/>
        <v>0</v>
      </c>
      <c r="GM16" s="69">
        <f t="shared" si="107"/>
        <v>3.8000000000000003</v>
      </c>
      <c r="GN16" s="71">
        <f t="shared" si="108"/>
        <v>1.99</v>
      </c>
      <c r="GO16" s="69">
        <f t="shared" si="109"/>
        <v>1.8099999999999998</v>
      </c>
      <c r="GP16" s="71">
        <f t="shared" si="110"/>
        <v>0</v>
      </c>
      <c r="GQ16" s="69">
        <f t="shared" si="111"/>
        <v>2.06</v>
      </c>
      <c r="GR16" s="108" t="s">
        <v>23</v>
      </c>
      <c r="GS16" s="48">
        <f t="shared" si="112"/>
        <v>9.42</v>
      </c>
      <c r="GT16" s="49">
        <f t="shared" si="113"/>
        <v>7.62</v>
      </c>
      <c r="GU16" s="54">
        <v>1.8</v>
      </c>
      <c r="GV16" s="49">
        <f t="shared" si="114"/>
        <v>6.42</v>
      </c>
      <c r="GW16" s="55">
        <v>1.2</v>
      </c>
      <c r="GX16" s="48">
        <f t="shared" si="115"/>
        <v>1</v>
      </c>
      <c r="GY16" s="55"/>
      <c r="GZ16" s="56">
        <v>0.5</v>
      </c>
      <c r="HA16" s="57">
        <v>0.5</v>
      </c>
      <c r="HB16" s="48">
        <f t="shared" si="116"/>
        <v>0</v>
      </c>
      <c r="HC16" s="54"/>
      <c r="HD16" s="55"/>
      <c r="HE16" s="48">
        <f t="shared" si="117"/>
        <v>3.62</v>
      </c>
      <c r="HF16" s="49">
        <v>1.99</v>
      </c>
      <c r="HG16" s="55">
        <v>1.63</v>
      </c>
      <c r="HH16" s="48"/>
      <c r="HI16" s="58">
        <v>1.8</v>
      </c>
      <c r="HJ16" s="108" t="s">
        <v>23</v>
      </c>
      <c r="HK16" s="48">
        <f t="shared" si="118"/>
        <v>1.02</v>
      </c>
      <c r="HL16" s="49">
        <f t="shared" si="119"/>
        <v>0.99</v>
      </c>
      <c r="HM16" s="54">
        <v>0.03</v>
      </c>
      <c r="HN16" s="49">
        <f t="shared" si="120"/>
        <v>0.87</v>
      </c>
      <c r="HO16" s="55">
        <v>0.12</v>
      </c>
      <c r="HP16" s="48">
        <f t="shared" si="121"/>
        <v>0.43</v>
      </c>
      <c r="HQ16" s="55"/>
      <c r="HR16" s="56">
        <v>0.43</v>
      </c>
      <c r="HS16" s="57"/>
      <c r="HT16" s="48">
        <f t="shared" si="122"/>
        <v>0</v>
      </c>
      <c r="HU16" s="54"/>
      <c r="HV16" s="55"/>
      <c r="HW16" s="48">
        <f t="shared" si="123"/>
        <v>0.18</v>
      </c>
      <c r="HX16" s="49"/>
      <c r="HY16" s="55">
        <v>0.18</v>
      </c>
      <c r="HZ16" s="48"/>
      <c r="IA16" s="58">
        <v>0.26</v>
      </c>
      <c r="IB16" s="108" t="s">
        <v>23</v>
      </c>
      <c r="IC16" s="48">
        <f t="shared" si="124"/>
        <v>0</v>
      </c>
      <c r="ID16" s="49">
        <f t="shared" si="125"/>
        <v>0</v>
      </c>
      <c r="IE16" s="54"/>
      <c r="IF16" s="49">
        <f t="shared" si="126"/>
        <v>0</v>
      </c>
      <c r="IG16" s="55"/>
      <c r="IH16" s="48">
        <f t="shared" si="127"/>
        <v>0</v>
      </c>
      <c r="II16" s="55"/>
      <c r="IJ16" s="56"/>
      <c r="IK16" s="57"/>
      <c r="IL16" s="48">
        <f t="shared" si="128"/>
        <v>0</v>
      </c>
      <c r="IM16" s="54"/>
      <c r="IN16" s="55"/>
      <c r="IO16" s="48">
        <f t="shared" si="129"/>
        <v>0</v>
      </c>
      <c r="IP16" s="49"/>
      <c r="IQ16" s="55"/>
      <c r="IR16" s="48"/>
      <c r="IS16" s="58"/>
      <c r="IT16" s="138">
        <f t="shared" si="130"/>
        <v>34.480812641083524</v>
      </c>
      <c r="IU16" s="138">
        <f t="shared" si="131"/>
        <v>34.647887323943664</v>
      </c>
    </row>
    <row r="17" spans="1:255" ht="20.25" customHeight="1">
      <c r="A17" s="139" t="s">
        <v>24</v>
      </c>
      <c r="B17" s="80">
        <f t="shared" si="0"/>
        <v>62.300000000000004</v>
      </c>
      <c r="C17" s="71">
        <f t="shared" si="1"/>
        <v>52.214</v>
      </c>
      <c r="D17" s="69">
        <f t="shared" si="2"/>
        <v>10.086</v>
      </c>
      <c r="E17" s="71">
        <f t="shared" si="3"/>
        <v>45.187</v>
      </c>
      <c r="F17" s="69">
        <f t="shared" si="4"/>
        <v>7.027</v>
      </c>
      <c r="G17" s="71">
        <f t="shared" si="5"/>
        <v>23.539</v>
      </c>
      <c r="H17" s="69">
        <f t="shared" si="6"/>
        <v>6.651000000000001</v>
      </c>
      <c r="I17" s="71">
        <f t="shared" si="7"/>
        <v>7.853999999999999</v>
      </c>
      <c r="J17" s="69">
        <f t="shared" si="8"/>
        <v>9.034</v>
      </c>
      <c r="K17" s="134">
        <f t="shared" si="9"/>
        <v>0.07</v>
      </c>
      <c r="L17" s="69">
        <f t="shared" si="10"/>
        <v>0.05</v>
      </c>
      <c r="M17" s="71">
        <f t="shared" si="11"/>
        <v>0.02</v>
      </c>
      <c r="N17" s="69">
        <f t="shared" si="12"/>
        <v>6.937000000000001</v>
      </c>
      <c r="O17" s="71">
        <f t="shared" si="13"/>
        <v>3.716</v>
      </c>
      <c r="P17" s="69">
        <f t="shared" si="14"/>
        <v>3.221</v>
      </c>
      <c r="Q17" s="71">
        <f t="shared" si="15"/>
        <v>9.381</v>
      </c>
      <c r="R17" s="69">
        <f t="shared" si="16"/>
        <v>5.26</v>
      </c>
      <c r="S17" s="108" t="s">
        <v>24</v>
      </c>
      <c r="T17" s="69">
        <f t="shared" si="38"/>
        <v>35.207</v>
      </c>
      <c r="U17" s="71">
        <f t="shared" si="39"/>
        <v>31.933</v>
      </c>
      <c r="V17" s="69">
        <f t="shared" si="40"/>
        <v>3.274</v>
      </c>
      <c r="W17" s="71">
        <f t="shared" si="41"/>
        <v>31.094</v>
      </c>
      <c r="X17" s="69">
        <f t="shared" si="42"/>
        <v>0.8390000000000001</v>
      </c>
      <c r="Y17" s="95">
        <f t="shared" si="43"/>
        <v>20.007</v>
      </c>
      <c r="Z17" s="109">
        <f t="shared" si="44"/>
        <v>31.294047083520766</v>
      </c>
      <c r="AA17" s="69">
        <f t="shared" si="45"/>
        <v>6.261</v>
      </c>
      <c r="AB17" s="71">
        <f t="shared" si="46"/>
        <v>6.802</v>
      </c>
      <c r="AC17" s="69">
        <f t="shared" si="132"/>
        <v>6.944</v>
      </c>
      <c r="AD17" s="71">
        <f t="shared" si="47"/>
        <v>0</v>
      </c>
      <c r="AE17" s="69">
        <f t="shared" si="48"/>
        <v>0</v>
      </c>
      <c r="AF17" s="71">
        <f t="shared" si="49"/>
        <v>0</v>
      </c>
      <c r="AG17" s="69">
        <f t="shared" si="50"/>
        <v>0</v>
      </c>
      <c r="AH17" s="71">
        <f t="shared" si="51"/>
        <v>0</v>
      </c>
      <c r="AI17" s="69">
        <f t="shared" si="52"/>
        <v>0</v>
      </c>
      <c r="AJ17" s="71">
        <f t="shared" si="53"/>
        <v>9.381</v>
      </c>
      <c r="AK17" s="69">
        <f t="shared" si="54"/>
        <v>1.706</v>
      </c>
      <c r="AL17" s="108" t="s">
        <v>24</v>
      </c>
      <c r="AM17" s="48">
        <f t="shared" si="55"/>
        <v>34.569</v>
      </c>
      <c r="AN17" s="50">
        <f t="shared" si="56"/>
        <v>31.468</v>
      </c>
      <c r="AO17" s="58">
        <v>3.101</v>
      </c>
      <c r="AP17" s="50">
        <f t="shared" si="57"/>
        <v>30.794</v>
      </c>
      <c r="AQ17" s="58">
        <v>0.674</v>
      </c>
      <c r="AR17" s="48">
        <f t="shared" si="58"/>
        <v>19.84</v>
      </c>
      <c r="AS17" s="55">
        <v>6.208</v>
      </c>
      <c r="AT17" s="56">
        <v>6.744</v>
      </c>
      <c r="AU17" s="57">
        <v>6.888</v>
      </c>
      <c r="AV17" s="48">
        <f t="shared" si="59"/>
        <v>0</v>
      </c>
      <c r="AW17" s="54"/>
      <c r="AX17" s="55"/>
      <c r="AY17" s="48">
        <f t="shared" si="60"/>
        <v>0</v>
      </c>
      <c r="AZ17" s="49"/>
      <c r="BA17" s="55"/>
      <c r="BB17" s="48">
        <v>9.381</v>
      </c>
      <c r="BC17" s="58">
        <v>1.573</v>
      </c>
      <c r="BD17" s="108" t="s">
        <v>24</v>
      </c>
      <c r="BE17" s="48">
        <f t="shared" si="61"/>
        <v>0.6380000000000001</v>
      </c>
      <c r="BF17" s="50">
        <f t="shared" si="62"/>
        <v>0.4650000000000001</v>
      </c>
      <c r="BG17" s="58">
        <v>0.173</v>
      </c>
      <c r="BH17" s="50">
        <f t="shared" si="63"/>
        <v>0.30000000000000004</v>
      </c>
      <c r="BI17" s="58">
        <v>0.165</v>
      </c>
      <c r="BJ17" s="48">
        <f t="shared" si="64"/>
        <v>0.167</v>
      </c>
      <c r="BK17" s="55">
        <v>0.053</v>
      </c>
      <c r="BL17" s="56">
        <v>0.058</v>
      </c>
      <c r="BM17" s="57">
        <v>0.056</v>
      </c>
      <c r="BN17" s="48">
        <f t="shared" si="65"/>
        <v>0</v>
      </c>
      <c r="BO17" s="54"/>
      <c r="BP17" s="55"/>
      <c r="BQ17" s="48">
        <f t="shared" si="66"/>
        <v>0</v>
      </c>
      <c r="BR17" s="49"/>
      <c r="BS17" s="55"/>
      <c r="BT17" s="48"/>
      <c r="BU17" s="121">
        <v>0.133</v>
      </c>
      <c r="BV17" s="53" t="s">
        <v>24</v>
      </c>
      <c r="BW17" s="69">
        <f t="shared" si="19"/>
        <v>14.152000000000001</v>
      </c>
      <c r="BX17" s="71">
        <f t="shared" si="20"/>
        <v>10.906</v>
      </c>
      <c r="BY17" s="69">
        <f t="shared" si="21"/>
        <v>3.2460000000000004</v>
      </c>
      <c r="BZ17" s="71">
        <f t="shared" si="22"/>
        <v>5.997</v>
      </c>
      <c r="CA17" s="69">
        <f t="shared" si="23"/>
        <v>4.909</v>
      </c>
      <c r="CB17" s="71">
        <f t="shared" si="24"/>
        <v>2.161</v>
      </c>
      <c r="CC17" s="69">
        <f t="shared" si="25"/>
        <v>0.259</v>
      </c>
      <c r="CD17" s="71">
        <f t="shared" si="26"/>
        <v>0.6160000000000001</v>
      </c>
      <c r="CE17" s="69">
        <f t="shared" si="27"/>
        <v>1.2859999999999998</v>
      </c>
      <c r="CF17" s="71">
        <f t="shared" si="28"/>
        <v>0.07</v>
      </c>
      <c r="CG17" s="69">
        <f t="shared" si="29"/>
        <v>0.05</v>
      </c>
      <c r="CH17" s="71">
        <f t="shared" si="30"/>
        <v>0.02</v>
      </c>
      <c r="CI17" s="69">
        <f t="shared" si="31"/>
        <v>2.23</v>
      </c>
      <c r="CJ17" s="71">
        <f t="shared" si="32"/>
        <v>1.092</v>
      </c>
      <c r="CK17" s="69">
        <f t="shared" si="33"/>
        <v>1.138</v>
      </c>
      <c r="CL17" s="71">
        <f t="shared" si="34"/>
        <v>0</v>
      </c>
      <c r="CM17" s="69">
        <f t="shared" si="35"/>
        <v>1.536</v>
      </c>
      <c r="CN17" s="108" t="s">
        <v>24</v>
      </c>
      <c r="CO17" s="48">
        <f t="shared" si="67"/>
        <v>3.043</v>
      </c>
      <c r="CP17" s="49">
        <f t="shared" si="68"/>
        <v>2.285</v>
      </c>
      <c r="CQ17" s="54">
        <v>0.758</v>
      </c>
      <c r="CR17" s="49">
        <f t="shared" si="69"/>
        <v>1.549</v>
      </c>
      <c r="CS17" s="55">
        <v>0.736</v>
      </c>
      <c r="CT17" s="48">
        <f t="shared" si="70"/>
        <v>1.0779999999999998</v>
      </c>
      <c r="CU17" s="55">
        <v>0.168</v>
      </c>
      <c r="CV17" s="56">
        <v>0.342</v>
      </c>
      <c r="CW17" s="57">
        <v>0.568</v>
      </c>
      <c r="CX17" s="79">
        <f t="shared" si="71"/>
        <v>0.07</v>
      </c>
      <c r="CY17" s="76">
        <v>0.05</v>
      </c>
      <c r="CZ17" s="78">
        <v>0.02</v>
      </c>
      <c r="DA17" s="48">
        <f t="shared" si="72"/>
        <v>0</v>
      </c>
      <c r="DB17" s="49"/>
      <c r="DC17" s="55"/>
      <c r="DD17" s="48"/>
      <c r="DE17" s="58">
        <v>0.401</v>
      </c>
      <c r="DF17" s="108" t="s">
        <v>24</v>
      </c>
      <c r="DG17" s="48">
        <f t="shared" si="73"/>
        <v>6.28</v>
      </c>
      <c r="DH17" s="49">
        <f t="shared" si="74"/>
        <v>5.173</v>
      </c>
      <c r="DI17" s="54">
        <v>1.107</v>
      </c>
      <c r="DJ17" s="49">
        <f t="shared" si="36"/>
        <v>4.365</v>
      </c>
      <c r="DK17" s="55">
        <v>0.808</v>
      </c>
      <c r="DL17" s="48">
        <f t="shared" si="75"/>
        <v>1</v>
      </c>
      <c r="DM17" s="55">
        <v>0.075</v>
      </c>
      <c r="DN17" s="56">
        <v>0.25</v>
      </c>
      <c r="DO17" s="57">
        <v>0.675</v>
      </c>
      <c r="DP17" s="48">
        <f t="shared" si="76"/>
        <v>0</v>
      </c>
      <c r="DQ17" s="54"/>
      <c r="DR17" s="55"/>
      <c r="DS17" s="48">
        <f t="shared" si="77"/>
        <v>2.23</v>
      </c>
      <c r="DT17" s="49">
        <v>1.092</v>
      </c>
      <c r="DU17" s="55">
        <v>1.138</v>
      </c>
      <c r="DV17" s="48"/>
      <c r="DW17" s="58">
        <v>1.135</v>
      </c>
      <c r="DX17" s="108" t="s">
        <v>24</v>
      </c>
      <c r="DY17" s="48">
        <f t="shared" si="78"/>
        <v>0.311</v>
      </c>
      <c r="DZ17" s="49">
        <f t="shared" si="79"/>
        <v>0.206</v>
      </c>
      <c r="EA17" s="54">
        <v>0.105</v>
      </c>
      <c r="EB17" s="49">
        <f t="shared" si="80"/>
        <v>0.08299999999999999</v>
      </c>
      <c r="EC17" s="55">
        <v>0.123</v>
      </c>
      <c r="ED17" s="48">
        <f t="shared" si="81"/>
        <v>0.08299999999999999</v>
      </c>
      <c r="EE17" s="55">
        <v>0.016</v>
      </c>
      <c r="EF17" s="56">
        <v>0.024</v>
      </c>
      <c r="EG17" s="57">
        <v>0.043</v>
      </c>
      <c r="EH17" s="48">
        <f t="shared" si="82"/>
        <v>0</v>
      </c>
      <c r="EI17" s="54"/>
      <c r="EJ17" s="55"/>
      <c r="EK17" s="48">
        <f t="shared" si="83"/>
        <v>0</v>
      </c>
      <c r="EL17" s="49"/>
      <c r="EM17" s="55"/>
      <c r="EN17" s="48"/>
      <c r="EO17" s="58"/>
      <c r="EP17" s="108" t="s">
        <v>24</v>
      </c>
      <c r="EQ17" s="48">
        <f t="shared" si="84"/>
        <v>0.16999999999999998</v>
      </c>
      <c r="ER17" s="49">
        <f t="shared" si="85"/>
        <v>0.077</v>
      </c>
      <c r="ES17" s="54">
        <v>0.093</v>
      </c>
      <c r="ET17" s="49">
        <f t="shared" si="86"/>
        <v>0</v>
      </c>
      <c r="EU17" s="55">
        <v>0.077</v>
      </c>
      <c r="EV17" s="48">
        <f t="shared" si="87"/>
        <v>0</v>
      </c>
      <c r="EW17" s="55"/>
      <c r="EX17" s="56"/>
      <c r="EY17" s="57"/>
      <c r="EZ17" s="48">
        <f t="shared" si="88"/>
        <v>0</v>
      </c>
      <c r="FA17" s="54"/>
      <c r="FB17" s="55"/>
      <c r="FC17" s="48">
        <f t="shared" si="89"/>
        <v>0</v>
      </c>
      <c r="FD17" s="49"/>
      <c r="FE17" s="55"/>
      <c r="FF17" s="48"/>
      <c r="FG17" s="58"/>
      <c r="FH17" s="108" t="s">
        <v>24</v>
      </c>
      <c r="FI17" s="48">
        <f t="shared" si="90"/>
        <v>4.348</v>
      </c>
      <c r="FJ17" s="49">
        <f t="shared" si="91"/>
        <v>3.165</v>
      </c>
      <c r="FK17" s="54">
        <v>1.183</v>
      </c>
      <c r="FL17" s="49">
        <f t="shared" si="92"/>
        <v>0</v>
      </c>
      <c r="FM17" s="55">
        <v>3.165</v>
      </c>
      <c r="FN17" s="48">
        <f t="shared" si="93"/>
        <v>0</v>
      </c>
      <c r="FO17" s="55"/>
      <c r="FP17" s="56"/>
      <c r="FQ17" s="57"/>
      <c r="FR17" s="48">
        <f t="shared" si="94"/>
        <v>0</v>
      </c>
      <c r="FS17" s="54"/>
      <c r="FT17" s="55"/>
      <c r="FU17" s="48">
        <f t="shared" si="95"/>
        <v>0</v>
      </c>
      <c r="FV17" s="49"/>
      <c r="FW17" s="55"/>
      <c r="FX17" s="48"/>
      <c r="FY17" s="58"/>
      <c r="FZ17" s="108" t="s">
        <v>24</v>
      </c>
      <c r="GA17" s="69">
        <f t="shared" si="96"/>
        <v>12.941000000000003</v>
      </c>
      <c r="GB17" s="71">
        <f t="shared" si="97"/>
        <v>9.375000000000002</v>
      </c>
      <c r="GC17" s="69">
        <f t="shared" si="133"/>
        <v>3.5660000000000003</v>
      </c>
      <c r="GD17" s="71">
        <f t="shared" si="98"/>
        <v>8.096</v>
      </c>
      <c r="GE17" s="69">
        <f t="shared" si="99"/>
        <v>1.279</v>
      </c>
      <c r="GF17" s="71">
        <f t="shared" si="100"/>
        <v>1.3710000000000002</v>
      </c>
      <c r="GG17" s="69">
        <f t="shared" si="101"/>
        <v>0.131</v>
      </c>
      <c r="GH17" s="71">
        <f t="shared" si="102"/>
        <v>0.436</v>
      </c>
      <c r="GI17" s="69">
        <f t="shared" si="103"/>
        <v>0.804</v>
      </c>
      <c r="GJ17" s="71">
        <f t="shared" si="104"/>
        <v>0</v>
      </c>
      <c r="GK17" s="69">
        <f t="shared" si="105"/>
        <v>0</v>
      </c>
      <c r="GL17" s="71">
        <f t="shared" si="106"/>
        <v>0</v>
      </c>
      <c r="GM17" s="69">
        <f t="shared" si="107"/>
        <v>4.707000000000001</v>
      </c>
      <c r="GN17" s="71">
        <f t="shared" si="108"/>
        <v>2.624</v>
      </c>
      <c r="GO17" s="69">
        <f t="shared" si="109"/>
        <v>2.083</v>
      </c>
      <c r="GP17" s="71">
        <f t="shared" si="110"/>
        <v>0</v>
      </c>
      <c r="GQ17" s="69">
        <f t="shared" si="111"/>
        <v>2.018</v>
      </c>
      <c r="GR17" s="108" t="s">
        <v>24</v>
      </c>
      <c r="GS17" s="48">
        <f t="shared" si="112"/>
        <v>11.397000000000002</v>
      </c>
      <c r="GT17" s="49">
        <f t="shared" si="113"/>
        <v>8.796000000000001</v>
      </c>
      <c r="GU17" s="54">
        <v>2.601</v>
      </c>
      <c r="GV17" s="49">
        <f t="shared" si="114"/>
        <v>8.082</v>
      </c>
      <c r="GW17" s="55">
        <v>0.714</v>
      </c>
      <c r="GX17" s="48">
        <f t="shared" si="115"/>
        <v>1.3570000000000002</v>
      </c>
      <c r="GY17" s="55">
        <v>0.129</v>
      </c>
      <c r="GZ17" s="56">
        <v>0.429</v>
      </c>
      <c r="HA17" s="57">
        <v>0.799</v>
      </c>
      <c r="HB17" s="48">
        <f t="shared" si="116"/>
        <v>0</v>
      </c>
      <c r="HC17" s="54"/>
      <c r="HD17" s="55"/>
      <c r="HE17" s="48">
        <f t="shared" si="117"/>
        <v>4.707000000000001</v>
      </c>
      <c r="HF17" s="49">
        <v>2.624</v>
      </c>
      <c r="HG17" s="55">
        <v>2.083</v>
      </c>
      <c r="HH17" s="48"/>
      <c r="HI17" s="58">
        <v>2.018</v>
      </c>
      <c r="HJ17" s="108" t="s">
        <v>24</v>
      </c>
      <c r="HK17" s="48">
        <f t="shared" si="118"/>
        <v>1.516</v>
      </c>
      <c r="HL17" s="49">
        <f t="shared" si="119"/>
        <v>0.579</v>
      </c>
      <c r="HM17" s="54">
        <v>0.937</v>
      </c>
      <c r="HN17" s="49">
        <f t="shared" si="120"/>
        <v>0.014000000000000002</v>
      </c>
      <c r="HO17" s="55">
        <v>0.565</v>
      </c>
      <c r="HP17" s="48">
        <f t="shared" si="121"/>
        <v>0.014000000000000002</v>
      </c>
      <c r="HQ17" s="55">
        <v>0.002</v>
      </c>
      <c r="HR17" s="56">
        <v>0.007</v>
      </c>
      <c r="HS17" s="57">
        <v>0.005</v>
      </c>
      <c r="HT17" s="48">
        <f t="shared" si="122"/>
        <v>0</v>
      </c>
      <c r="HU17" s="54"/>
      <c r="HV17" s="55"/>
      <c r="HW17" s="48">
        <f t="shared" si="123"/>
        <v>0</v>
      </c>
      <c r="HX17" s="49"/>
      <c r="HY17" s="55"/>
      <c r="HZ17" s="48"/>
      <c r="IA17" s="58"/>
      <c r="IB17" s="108" t="s">
        <v>24</v>
      </c>
      <c r="IC17" s="48">
        <f t="shared" si="124"/>
        <v>0.028</v>
      </c>
      <c r="ID17" s="49">
        <f t="shared" si="125"/>
        <v>0</v>
      </c>
      <c r="IE17" s="54">
        <v>0.028</v>
      </c>
      <c r="IF17" s="49">
        <f t="shared" si="126"/>
        <v>0</v>
      </c>
      <c r="IG17" s="55"/>
      <c r="IH17" s="48">
        <f t="shared" si="127"/>
        <v>0</v>
      </c>
      <c r="II17" s="55"/>
      <c r="IJ17" s="56"/>
      <c r="IK17" s="57"/>
      <c r="IL17" s="48">
        <f t="shared" si="128"/>
        <v>0</v>
      </c>
      <c r="IM17" s="54"/>
      <c r="IN17" s="55"/>
      <c r="IO17" s="48">
        <f t="shared" si="129"/>
        <v>0</v>
      </c>
      <c r="IP17" s="49"/>
      <c r="IQ17" s="55"/>
      <c r="IR17" s="48"/>
      <c r="IS17" s="58"/>
      <c r="IT17" s="138">
        <f t="shared" si="130"/>
        <v>39.24308423375007</v>
      </c>
      <c r="IU17" s="138">
        <f t="shared" si="131"/>
        <v>35.425566874794605</v>
      </c>
    </row>
    <row r="18" spans="1:255" ht="20.25" customHeight="1">
      <c r="A18" s="139" t="s">
        <v>25</v>
      </c>
      <c r="B18" s="80">
        <f t="shared" si="0"/>
        <v>30.189999999999998</v>
      </c>
      <c r="C18" s="71">
        <f t="shared" si="1"/>
        <v>19.57</v>
      </c>
      <c r="D18" s="69">
        <f t="shared" si="2"/>
        <v>10.620000000000001</v>
      </c>
      <c r="E18" s="71">
        <f t="shared" si="3"/>
        <v>3.78</v>
      </c>
      <c r="F18" s="69">
        <f t="shared" si="4"/>
        <v>15.79</v>
      </c>
      <c r="G18" s="71">
        <f t="shared" si="5"/>
        <v>2.29</v>
      </c>
      <c r="H18" s="69">
        <f t="shared" si="6"/>
        <v>0.63</v>
      </c>
      <c r="I18" s="71">
        <f t="shared" si="7"/>
        <v>0.78</v>
      </c>
      <c r="J18" s="69">
        <f t="shared" si="8"/>
        <v>0.88</v>
      </c>
      <c r="K18" s="134">
        <f t="shared" si="9"/>
        <v>0.12</v>
      </c>
      <c r="L18" s="69">
        <f t="shared" si="10"/>
        <v>0.04</v>
      </c>
      <c r="M18" s="71">
        <f t="shared" si="11"/>
        <v>0.08</v>
      </c>
      <c r="N18" s="69">
        <f t="shared" si="12"/>
        <v>1.2</v>
      </c>
      <c r="O18" s="71">
        <f t="shared" si="13"/>
        <v>0.5</v>
      </c>
      <c r="P18" s="69">
        <f t="shared" si="14"/>
        <v>0.7</v>
      </c>
      <c r="Q18" s="71">
        <f t="shared" si="15"/>
        <v>0</v>
      </c>
      <c r="R18" s="69">
        <f t="shared" si="16"/>
        <v>0.17</v>
      </c>
      <c r="S18" s="108" t="s">
        <v>25</v>
      </c>
      <c r="T18" s="69">
        <f t="shared" si="38"/>
        <v>2.3699999999999997</v>
      </c>
      <c r="U18" s="71">
        <f t="shared" si="39"/>
        <v>1.8699999999999999</v>
      </c>
      <c r="V18" s="69">
        <f t="shared" si="40"/>
        <v>0.5</v>
      </c>
      <c r="W18" s="71">
        <f t="shared" si="41"/>
        <v>1.25</v>
      </c>
      <c r="X18" s="69">
        <f t="shared" si="42"/>
        <v>0.62</v>
      </c>
      <c r="Y18" s="95">
        <f t="shared" si="43"/>
        <v>1.08</v>
      </c>
      <c r="Z18" s="109">
        <f t="shared" si="44"/>
        <v>29.629629629629626</v>
      </c>
      <c r="AA18" s="69">
        <f t="shared" si="45"/>
        <v>0.32</v>
      </c>
      <c r="AB18" s="71">
        <f t="shared" si="46"/>
        <v>0.38</v>
      </c>
      <c r="AC18" s="69">
        <f t="shared" si="132"/>
        <v>0.38</v>
      </c>
      <c r="AD18" s="71">
        <f t="shared" si="47"/>
        <v>0</v>
      </c>
      <c r="AE18" s="69">
        <f t="shared" si="48"/>
        <v>0</v>
      </c>
      <c r="AF18" s="71">
        <f t="shared" si="49"/>
        <v>0</v>
      </c>
      <c r="AG18" s="69">
        <f t="shared" si="50"/>
        <v>0</v>
      </c>
      <c r="AH18" s="71">
        <f t="shared" si="51"/>
        <v>0</v>
      </c>
      <c r="AI18" s="69">
        <f t="shared" si="52"/>
        <v>0</v>
      </c>
      <c r="AJ18" s="71">
        <f t="shared" si="53"/>
        <v>0</v>
      </c>
      <c r="AK18" s="69">
        <f t="shared" si="54"/>
        <v>0.17</v>
      </c>
      <c r="AL18" s="108" t="s">
        <v>25</v>
      </c>
      <c r="AM18" s="48">
        <f t="shared" si="55"/>
        <v>2.2399999999999998</v>
      </c>
      <c r="AN18" s="50">
        <f t="shared" si="56"/>
        <v>1.7799999999999998</v>
      </c>
      <c r="AO18" s="58">
        <v>0.46</v>
      </c>
      <c r="AP18" s="50">
        <f t="shared" si="57"/>
        <v>1.19</v>
      </c>
      <c r="AQ18" s="58">
        <v>0.59</v>
      </c>
      <c r="AR18" s="48">
        <f t="shared" si="58"/>
        <v>1.02</v>
      </c>
      <c r="AS18" s="55">
        <v>0.3</v>
      </c>
      <c r="AT18" s="56">
        <v>0.36</v>
      </c>
      <c r="AU18" s="57">
        <v>0.36</v>
      </c>
      <c r="AV18" s="48">
        <f t="shared" si="59"/>
        <v>0</v>
      </c>
      <c r="AW18" s="54"/>
      <c r="AX18" s="55"/>
      <c r="AY18" s="48">
        <f t="shared" si="60"/>
        <v>0</v>
      </c>
      <c r="AZ18" s="49"/>
      <c r="BA18" s="55"/>
      <c r="BB18" s="48"/>
      <c r="BC18" s="58">
        <v>0.17</v>
      </c>
      <c r="BD18" s="108" t="s">
        <v>25</v>
      </c>
      <c r="BE18" s="48">
        <f t="shared" si="61"/>
        <v>0.13</v>
      </c>
      <c r="BF18" s="50">
        <f t="shared" si="62"/>
        <v>0.09</v>
      </c>
      <c r="BG18" s="58">
        <v>0.04</v>
      </c>
      <c r="BH18" s="50">
        <f t="shared" si="63"/>
        <v>0.06</v>
      </c>
      <c r="BI18" s="58">
        <v>0.03</v>
      </c>
      <c r="BJ18" s="48">
        <f t="shared" si="64"/>
        <v>0.06</v>
      </c>
      <c r="BK18" s="55">
        <v>0.02</v>
      </c>
      <c r="BL18" s="56">
        <v>0.02</v>
      </c>
      <c r="BM18" s="57">
        <v>0.02</v>
      </c>
      <c r="BN18" s="48">
        <f t="shared" si="65"/>
        <v>0</v>
      </c>
      <c r="BO18" s="54"/>
      <c r="BP18" s="55"/>
      <c r="BQ18" s="48">
        <f t="shared" si="66"/>
        <v>0</v>
      </c>
      <c r="BR18" s="49"/>
      <c r="BS18" s="55"/>
      <c r="BT18" s="48"/>
      <c r="BU18" s="121"/>
      <c r="BV18" s="53" t="s">
        <v>25</v>
      </c>
      <c r="BW18" s="69">
        <f t="shared" si="19"/>
        <v>22.459999999999997</v>
      </c>
      <c r="BX18" s="71">
        <f t="shared" si="20"/>
        <v>14.21</v>
      </c>
      <c r="BY18" s="69">
        <f t="shared" si="21"/>
        <v>8.25</v>
      </c>
      <c r="BZ18" s="71">
        <f t="shared" si="22"/>
        <v>2.46</v>
      </c>
      <c r="CA18" s="69">
        <f t="shared" si="23"/>
        <v>11.75</v>
      </c>
      <c r="CB18" s="71">
        <f t="shared" si="24"/>
        <v>1.1400000000000001</v>
      </c>
      <c r="CC18" s="69">
        <f t="shared" si="25"/>
        <v>0.31</v>
      </c>
      <c r="CD18" s="71">
        <f t="shared" si="26"/>
        <v>0.37</v>
      </c>
      <c r="CE18" s="69">
        <f t="shared" si="27"/>
        <v>0.45999999999999996</v>
      </c>
      <c r="CF18" s="71">
        <f t="shared" si="28"/>
        <v>0.12</v>
      </c>
      <c r="CG18" s="69">
        <f t="shared" si="29"/>
        <v>0.04</v>
      </c>
      <c r="CH18" s="71">
        <f t="shared" si="30"/>
        <v>0.08</v>
      </c>
      <c r="CI18" s="69">
        <f t="shared" si="31"/>
        <v>1.2</v>
      </c>
      <c r="CJ18" s="71">
        <f t="shared" si="32"/>
        <v>0.5</v>
      </c>
      <c r="CK18" s="69">
        <f t="shared" si="33"/>
        <v>0.7</v>
      </c>
      <c r="CL18" s="71">
        <f t="shared" si="34"/>
        <v>0</v>
      </c>
      <c r="CM18" s="69">
        <f t="shared" si="35"/>
        <v>0</v>
      </c>
      <c r="CN18" s="108" t="s">
        <v>25</v>
      </c>
      <c r="CO18" s="48">
        <f t="shared" si="67"/>
        <v>3.95</v>
      </c>
      <c r="CP18" s="49">
        <f t="shared" si="68"/>
        <v>2.59</v>
      </c>
      <c r="CQ18" s="54">
        <v>1.36</v>
      </c>
      <c r="CR18" s="49">
        <f t="shared" si="69"/>
        <v>1.06</v>
      </c>
      <c r="CS18" s="55">
        <v>1.53</v>
      </c>
      <c r="CT18" s="48">
        <f t="shared" si="70"/>
        <v>0.9400000000000001</v>
      </c>
      <c r="CU18" s="55">
        <v>0.25</v>
      </c>
      <c r="CV18" s="56">
        <v>0.32</v>
      </c>
      <c r="CW18" s="57">
        <v>0.37</v>
      </c>
      <c r="CX18" s="79">
        <f t="shared" si="71"/>
        <v>0.12</v>
      </c>
      <c r="CY18" s="76">
        <v>0.04</v>
      </c>
      <c r="CZ18" s="78">
        <v>0.08</v>
      </c>
      <c r="DA18" s="48">
        <f t="shared" si="72"/>
        <v>0</v>
      </c>
      <c r="DB18" s="49"/>
      <c r="DC18" s="55"/>
      <c r="DD18" s="48"/>
      <c r="DE18" s="58"/>
      <c r="DF18" s="108" t="s">
        <v>25</v>
      </c>
      <c r="DG18" s="48">
        <f t="shared" si="73"/>
        <v>3.17</v>
      </c>
      <c r="DH18" s="49">
        <f t="shared" si="74"/>
        <v>1.33</v>
      </c>
      <c r="DI18" s="54">
        <v>1.84</v>
      </c>
      <c r="DJ18" s="49">
        <f t="shared" si="36"/>
        <v>1.2</v>
      </c>
      <c r="DK18" s="55">
        <v>0.13</v>
      </c>
      <c r="DL18" s="48">
        <f t="shared" si="75"/>
        <v>0</v>
      </c>
      <c r="DM18" s="55"/>
      <c r="DN18" s="56"/>
      <c r="DO18" s="57"/>
      <c r="DP18" s="48">
        <f t="shared" si="76"/>
        <v>0</v>
      </c>
      <c r="DQ18" s="54"/>
      <c r="DR18" s="55"/>
      <c r="DS18" s="48">
        <f t="shared" si="77"/>
        <v>1.2</v>
      </c>
      <c r="DT18" s="49">
        <v>0.5</v>
      </c>
      <c r="DU18" s="55">
        <v>0.7</v>
      </c>
      <c r="DV18" s="48"/>
      <c r="DW18" s="58"/>
      <c r="DX18" s="108" t="s">
        <v>25</v>
      </c>
      <c r="DY18" s="48">
        <f t="shared" si="78"/>
        <v>1.67</v>
      </c>
      <c r="DZ18" s="49">
        <f t="shared" si="79"/>
        <v>0.98</v>
      </c>
      <c r="EA18" s="54">
        <v>0.69</v>
      </c>
      <c r="EB18" s="49">
        <f t="shared" si="80"/>
        <v>0.14</v>
      </c>
      <c r="EC18" s="55">
        <v>0.84</v>
      </c>
      <c r="ED18" s="48">
        <f t="shared" si="81"/>
        <v>0.14</v>
      </c>
      <c r="EE18" s="55">
        <v>0.05</v>
      </c>
      <c r="EF18" s="56">
        <v>0.04</v>
      </c>
      <c r="EG18" s="57">
        <v>0.05</v>
      </c>
      <c r="EH18" s="48">
        <f t="shared" si="82"/>
        <v>0</v>
      </c>
      <c r="EI18" s="54"/>
      <c r="EJ18" s="55"/>
      <c r="EK18" s="48">
        <f t="shared" si="83"/>
        <v>0</v>
      </c>
      <c r="EL18" s="49"/>
      <c r="EM18" s="55"/>
      <c r="EN18" s="48"/>
      <c r="EO18" s="58"/>
      <c r="EP18" s="108" t="s">
        <v>25</v>
      </c>
      <c r="EQ18" s="48">
        <f>ER18+ES18</f>
        <v>0.79</v>
      </c>
      <c r="ER18" s="49">
        <f>ET18+EU18</f>
        <v>0.31</v>
      </c>
      <c r="ES18" s="54">
        <v>0.48</v>
      </c>
      <c r="ET18" s="49">
        <f t="shared" si="86"/>
        <v>0.06</v>
      </c>
      <c r="EU18" s="55">
        <v>0.25</v>
      </c>
      <c r="EV18" s="48">
        <f t="shared" si="87"/>
        <v>0.06</v>
      </c>
      <c r="EW18" s="55">
        <v>0.01</v>
      </c>
      <c r="EX18" s="56">
        <v>0.01</v>
      </c>
      <c r="EY18" s="57">
        <v>0.04</v>
      </c>
      <c r="EZ18" s="48">
        <f t="shared" si="88"/>
        <v>0</v>
      </c>
      <c r="FA18" s="54"/>
      <c r="FB18" s="55"/>
      <c r="FC18" s="48">
        <f t="shared" si="89"/>
        <v>0</v>
      </c>
      <c r="FD18" s="49"/>
      <c r="FE18" s="55"/>
      <c r="FF18" s="48"/>
      <c r="FG18" s="58"/>
      <c r="FH18" s="108" t="s">
        <v>25</v>
      </c>
      <c r="FI18" s="48">
        <f t="shared" si="90"/>
        <v>12.879999999999999</v>
      </c>
      <c r="FJ18" s="49">
        <f t="shared" si="91"/>
        <v>9</v>
      </c>
      <c r="FK18" s="54">
        <v>3.88</v>
      </c>
      <c r="FL18" s="49">
        <f t="shared" si="92"/>
        <v>0</v>
      </c>
      <c r="FM18" s="55">
        <v>9</v>
      </c>
      <c r="FN18" s="48">
        <f t="shared" si="93"/>
        <v>0</v>
      </c>
      <c r="FO18" s="55"/>
      <c r="FP18" s="56"/>
      <c r="FQ18" s="57"/>
      <c r="FR18" s="48">
        <f t="shared" si="94"/>
        <v>0</v>
      </c>
      <c r="FS18" s="54"/>
      <c r="FT18" s="55"/>
      <c r="FU18" s="48">
        <f t="shared" si="95"/>
        <v>0</v>
      </c>
      <c r="FV18" s="49"/>
      <c r="FW18" s="55"/>
      <c r="FX18" s="48"/>
      <c r="FY18" s="58"/>
      <c r="FZ18" s="108" t="s">
        <v>25</v>
      </c>
      <c r="GA18" s="69">
        <f t="shared" si="96"/>
        <v>5.36</v>
      </c>
      <c r="GB18" s="71">
        <f t="shared" si="97"/>
        <v>3.49</v>
      </c>
      <c r="GC18" s="69">
        <f t="shared" si="133"/>
        <v>1.87</v>
      </c>
      <c r="GD18" s="71">
        <f t="shared" si="98"/>
        <v>0.07</v>
      </c>
      <c r="GE18" s="69">
        <f t="shared" si="99"/>
        <v>3.42</v>
      </c>
      <c r="GF18" s="71">
        <f t="shared" si="100"/>
        <v>0.07</v>
      </c>
      <c r="GG18" s="69">
        <f t="shared" si="101"/>
        <v>0</v>
      </c>
      <c r="GH18" s="71">
        <f t="shared" si="102"/>
        <v>0.03</v>
      </c>
      <c r="GI18" s="69">
        <f t="shared" si="103"/>
        <v>0.04</v>
      </c>
      <c r="GJ18" s="71">
        <f t="shared" si="104"/>
        <v>0</v>
      </c>
      <c r="GK18" s="69">
        <f t="shared" si="105"/>
        <v>0</v>
      </c>
      <c r="GL18" s="71">
        <f t="shared" si="106"/>
        <v>0</v>
      </c>
      <c r="GM18" s="69">
        <f t="shared" si="107"/>
        <v>0</v>
      </c>
      <c r="GN18" s="71">
        <f t="shared" si="108"/>
        <v>0</v>
      </c>
      <c r="GO18" s="69">
        <f t="shared" si="109"/>
        <v>0</v>
      </c>
      <c r="GP18" s="71">
        <f t="shared" si="110"/>
        <v>0</v>
      </c>
      <c r="GQ18" s="69">
        <f t="shared" si="111"/>
        <v>0</v>
      </c>
      <c r="GR18" s="108" t="s">
        <v>25</v>
      </c>
      <c r="GS18" s="48">
        <f t="shared" si="112"/>
        <v>0.02</v>
      </c>
      <c r="GT18" s="49">
        <f t="shared" si="113"/>
        <v>0.01</v>
      </c>
      <c r="GU18" s="54">
        <v>0.01</v>
      </c>
      <c r="GV18" s="49">
        <f t="shared" si="114"/>
        <v>0</v>
      </c>
      <c r="GW18" s="55">
        <v>0.01</v>
      </c>
      <c r="GX18" s="48">
        <f t="shared" si="115"/>
        <v>0</v>
      </c>
      <c r="GY18" s="55"/>
      <c r="GZ18" s="56"/>
      <c r="HA18" s="57"/>
      <c r="HB18" s="48">
        <f t="shared" si="116"/>
        <v>0</v>
      </c>
      <c r="HC18" s="54"/>
      <c r="HD18" s="55"/>
      <c r="HE18" s="48">
        <f t="shared" si="117"/>
        <v>0</v>
      </c>
      <c r="HF18" s="49"/>
      <c r="HG18" s="55"/>
      <c r="HH18" s="48"/>
      <c r="HI18" s="58"/>
      <c r="HJ18" s="108" t="s">
        <v>25</v>
      </c>
      <c r="HK18" s="48">
        <f t="shared" si="118"/>
        <v>1.44</v>
      </c>
      <c r="HL18" s="49">
        <f t="shared" si="119"/>
        <v>1.44</v>
      </c>
      <c r="HM18" s="54"/>
      <c r="HN18" s="49">
        <f t="shared" si="120"/>
        <v>0</v>
      </c>
      <c r="HO18" s="55">
        <v>1.44</v>
      </c>
      <c r="HP18" s="48">
        <f t="shared" si="121"/>
        <v>0</v>
      </c>
      <c r="HQ18" s="55"/>
      <c r="HR18" s="56"/>
      <c r="HS18" s="57"/>
      <c r="HT18" s="48">
        <f t="shared" si="122"/>
        <v>0</v>
      </c>
      <c r="HU18" s="54"/>
      <c r="HV18" s="55"/>
      <c r="HW18" s="48">
        <f t="shared" si="123"/>
        <v>0</v>
      </c>
      <c r="HX18" s="49"/>
      <c r="HY18" s="55"/>
      <c r="HZ18" s="48"/>
      <c r="IA18" s="58"/>
      <c r="IB18" s="108" t="s">
        <v>25</v>
      </c>
      <c r="IC18" s="48">
        <f t="shared" si="124"/>
        <v>3.9000000000000004</v>
      </c>
      <c r="ID18" s="49">
        <f t="shared" si="125"/>
        <v>2.04</v>
      </c>
      <c r="IE18" s="54">
        <v>1.86</v>
      </c>
      <c r="IF18" s="49">
        <f t="shared" si="126"/>
        <v>0.07</v>
      </c>
      <c r="IG18" s="55">
        <v>1.97</v>
      </c>
      <c r="IH18" s="48">
        <f t="shared" si="127"/>
        <v>0.07</v>
      </c>
      <c r="II18" s="55"/>
      <c r="IJ18" s="56">
        <v>0.03</v>
      </c>
      <c r="IK18" s="57">
        <v>0.04</v>
      </c>
      <c r="IL18" s="48">
        <f t="shared" si="128"/>
        <v>0</v>
      </c>
      <c r="IM18" s="54"/>
      <c r="IN18" s="55"/>
      <c r="IO18" s="48">
        <f t="shared" si="129"/>
        <v>0</v>
      </c>
      <c r="IP18" s="49"/>
      <c r="IQ18" s="55"/>
      <c r="IR18" s="48"/>
      <c r="IS18" s="58"/>
      <c r="IT18" s="138">
        <f t="shared" si="130"/>
        <v>37.61755485893417</v>
      </c>
      <c r="IU18" s="138">
        <f t="shared" si="131"/>
        <v>23.79746835443038</v>
      </c>
    </row>
    <row r="19" spans="1:255" ht="20.25" customHeight="1">
      <c r="A19" s="139" t="s">
        <v>26</v>
      </c>
      <c r="B19" s="80">
        <f t="shared" si="0"/>
        <v>42.47</v>
      </c>
      <c r="C19" s="71">
        <f t="shared" si="1"/>
        <v>37.92999999999999</v>
      </c>
      <c r="D19" s="69">
        <f t="shared" si="2"/>
        <v>4.539999999999999</v>
      </c>
      <c r="E19" s="71">
        <f t="shared" si="3"/>
        <v>28.560000000000002</v>
      </c>
      <c r="F19" s="69">
        <f t="shared" si="4"/>
        <v>9.37</v>
      </c>
      <c r="G19" s="71">
        <f t="shared" si="5"/>
        <v>13.26</v>
      </c>
      <c r="H19" s="69">
        <f t="shared" si="6"/>
        <v>4.459999999999999</v>
      </c>
      <c r="I19" s="71">
        <f t="shared" si="7"/>
        <v>5.65</v>
      </c>
      <c r="J19" s="69">
        <f t="shared" si="8"/>
        <v>3.15</v>
      </c>
      <c r="K19" s="134">
        <f t="shared" si="9"/>
        <v>0.01</v>
      </c>
      <c r="L19" s="69">
        <f t="shared" si="10"/>
        <v>0</v>
      </c>
      <c r="M19" s="71">
        <f t="shared" si="11"/>
        <v>0.01</v>
      </c>
      <c r="N19" s="69">
        <f t="shared" si="12"/>
        <v>3.9</v>
      </c>
      <c r="O19" s="71">
        <f t="shared" si="13"/>
        <v>1.95</v>
      </c>
      <c r="P19" s="69">
        <f t="shared" si="14"/>
        <v>1.95</v>
      </c>
      <c r="Q19" s="71">
        <f t="shared" si="15"/>
        <v>5.54</v>
      </c>
      <c r="R19" s="69">
        <f t="shared" si="16"/>
        <v>5.8500000000000005</v>
      </c>
      <c r="S19" s="108" t="s">
        <v>26</v>
      </c>
      <c r="T19" s="69">
        <f t="shared" si="38"/>
        <v>27.12</v>
      </c>
      <c r="U19" s="71">
        <f t="shared" si="39"/>
        <v>25.14</v>
      </c>
      <c r="V19" s="69">
        <f t="shared" si="40"/>
        <v>1.98</v>
      </c>
      <c r="W19" s="71">
        <f t="shared" si="41"/>
        <v>21.240000000000002</v>
      </c>
      <c r="X19" s="69">
        <f t="shared" si="42"/>
        <v>3.9</v>
      </c>
      <c r="Y19" s="95">
        <f t="shared" si="43"/>
        <v>12.1</v>
      </c>
      <c r="Z19" s="109">
        <f t="shared" si="44"/>
        <v>35.53719008264463</v>
      </c>
      <c r="AA19" s="69">
        <f t="shared" si="45"/>
        <v>4.3</v>
      </c>
      <c r="AB19" s="71">
        <f t="shared" si="46"/>
        <v>5.3</v>
      </c>
      <c r="AC19" s="69">
        <f t="shared" si="132"/>
        <v>2.5</v>
      </c>
      <c r="AD19" s="71">
        <f t="shared" si="47"/>
        <v>0</v>
      </c>
      <c r="AE19" s="69">
        <f t="shared" si="48"/>
        <v>0</v>
      </c>
      <c r="AF19" s="71">
        <f t="shared" si="49"/>
        <v>0</v>
      </c>
      <c r="AG19" s="69">
        <f t="shared" si="50"/>
        <v>0</v>
      </c>
      <c r="AH19" s="71">
        <f t="shared" si="51"/>
        <v>0</v>
      </c>
      <c r="AI19" s="69">
        <f t="shared" si="52"/>
        <v>0</v>
      </c>
      <c r="AJ19" s="71">
        <f t="shared" si="53"/>
        <v>5.54</v>
      </c>
      <c r="AK19" s="69">
        <f t="shared" si="54"/>
        <v>3.6</v>
      </c>
      <c r="AL19" s="108" t="s">
        <v>26</v>
      </c>
      <c r="AM19" s="48">
        <f t="shared" si="55"/>
        <v>27.12</v>
      </c>
      <c r="AN19" s="50">
        <f t="shared" si="56"/>
        <v>25.14</v>
      </c>
      <c r="AO19" s="58">
        <v>1.98</v>
      </c>
      <c r="AP19" s="50">
        <f t="shared" si="57"/>
        <v>21.240000000000002</v>
      </c>
      <c r="AQ19" s="58">
        <v>3.9</v>
      </c>
      <c r="AR19" s="48">
        <f t="shared" si="58"/>
        <v>12.1</v>
      </c>
      <c r="AS19" s="55">
        <v>4.3</v>
      </c>
      <c r="AT19" s="56">
        <v>5.3</v>
      </c>
      <c r="AU19" s="57">
        <v>2.5</v>
      </c>
      <c r="AV19" s="48">
        <f t="shared" si="59"/>
        <v>0</v>
      </c>
      <c r="AW19" s="54"/>
      <c r="AX19" s="55"/>
      <c r="AY19" s="48">
        <f t="shared" si="60"/>
        <v>0</v>
      </c>
      <c r="AZ19" s="49"/>
      <c r="BA19" s="55"/>
      <c r="BB19" s="48">
        <v>5.54</v>
      </c>
      <c r="BC19" s="58">
        <v>3.6</v>
      </c>
      <c r="BD19" s="108" t="s">
        <v>26</v>
      </c>
      <c r="BE19" s="48">
        <f t="shared" si="61"/>
        <v>0</v>
      </c>
      <c r="BF19" s="50">
        <f t="shared" si="62"/>
        <v>0</v>
      </c>
      <c r="BG19" s="58"/>
      <c r="BH19" s="50">
        <f t="shared" si="63"/>
        <v>0</v>
      </c>
      <c r="BI19" s="58"/>
      <c r="BJ19" s="48">
        <f t="shared" si="64"/>
        <v>0</v>
      </c>
      <c r="BK19" s="55"/>
      <c r="BL19" s="56"/>
      <c r="BM19" s="57"/>
      <c r="BN19" s="48">
        <f t="shared" si="65"/>
        <v>0</v>
      </c>
      <c r="BO19" s="54"/>
      <c r="BP19" s="55"/>
      <c r="BQ19" s="48">
        <f t="shared" si="66"/>
        <v>0</v>
      </c>
      <c r="BR19" s="49"/>
      <c r="BS19" s="55"/>
      <c r="BT19" s="48"/>
      <c r="BU19" s="121"/>
      <c r="BV19" s="53" t="s">
        <v>26</v>
      </c>
      <c r="BW19" s="69">
        <f t="shared" si="19"/>
        <v>10.23</v>
      </c>
      <c r="BX19" s="71">
        <f t="shared" si="20"/>
        <v>8.52</v>
      </c>
      <c r="BY19" s="69">
        <f t="shared" si="21"/>
        <v>1.7099999999999997</v>
      </c>
      <c r="BZ19" s="71">
        <f t="shared" si="22"/>
        <v>4.220000000000001</v>
      </c>
      <c r="CA19" s="69">
        <f t="shared" si="23"/>
        <v>4.3</v>
      </c>
      <c r="CB19" s="71">
        <f t="shared" si="24"/>
        <v>0.5599999999999999</v>
      </c>
      <c r="CC19" s="69">
        <f t="shared" si="25"/>
        <v>0.06</v>
      </c>
      <c r="CD19" s="71">
        <f t="shared" si="26"/>
        <v>0.15</v>
      </c>
      <c r="CE19" s="69">
        <f t="shared" si="27"/>
        <v>0.35</v>
      </c>
      <c r="CF19" s="71">
        <f t="shared" si="28"/>
        <v>0.01</v>
      </c>
      <c r="CG19" s="69">
        <f t="shared" si="29"/>
        <v>0</v>
      </c>
      <c r="CH19" s="71">
        <f t="shared" si="30"/>
        <v>0.01</v>
      </c>
      <c r="CI19" s="69">
        <f t="shared" si="31"/>
        <v>2.1</v>
      </c>
      <c r="CJ19" s="71">
        <f t="shared" si="32"/>
        <v>1.05</v>
      </c>
      <c r="CK19" s="69">
        <f t="shared" si="33"/>
        <v>1.05</v>
      </c>
      <c r="CL19" s="71">
        <f t="shared" si="34"/>
        <v>0</v>
      </c>
      <c r="CM19" s="69">
        <f t="shared" si="35"/>
        <v>1.55</v>
      </c>
      <c r="CN19" s="108" t="s">
        <v>26</v>
      </c>
      <c r="CO19" s="48">
        <f t="shared" si="67"/>
        <v>2.69</v>
      </c>
      <c r="CP19" s="49">
        <f t="shared" si="68"/>
        <v>2.12</v>
      </c>
      <c r="CQ19" s="54">
        <v>0.57</v>
      </c>
      <c r="CR19" s="49">
        <f t="shared" si="69"/>
        <v>0.82</v>
      </c>
      <c r="CS19" s="55">
        <v>1.3</v>
      </c>
      <c r="CT19" s="48">
        <f t="shared" si="70"/>
        <v>0.5599999999999999</v>
      </c>
      <c r="CU19" s="55">
        <v>0.06</v>
      </c>
      <c r="CV19" s="56">
        <v>0.15</v>
      </c>
      <c r="CW19" s="57">
        <v>0.35</v>
      </c>
      <c r="CX19" s="79">
        <f t="shared" si="71"/>
        <v>0.01</v>
      </c>
      <c r="CY19" s="76"/>
      <c r="CZ19" s="78">
        <v>0.01</v>
      </c>
      <c r="DA19" s="48">
        <f t="shared" si="72"/>
        <v>0</v>
      </c>
      <c r="DB19" s="49"/>
      <c r="DC19" s="55"/>
      <c r="DD19" s="48"/>
      <c r="DE19" s="58">
        <v>0.25</v>
      </c>
      <c r="DF19" s="108" t="s">
        <v>26</v>
      </c>
      <c r="DG19" s="48">
        <f t="shared" si="73"/>
        <v>6.640000000000001</v>
      </c>
      <c r="DH19" s="49">
        <f t="shared" si="74"/>
        <v>5.7</v>
      </c>
      <c r="DI19" s="54">
        <v>0.94</v>
      </c>
      <c r="DJ19" s="49">
        <f t="shared" si="36"/>
        <v>3.4000000000000004</v>
      </c>
      <c r="DK19" s="55">
        <v>2.3</v>
      </c>
      <c r="DL19" s="48">
        <f t="shared" si="75"/>
        <v>0</v>
      </c>
      <c r="DM19" s="55"/>
      <c r="DN19" s="56"/>
      <c r="DO19" s="57"/>
      <c r="DP19" s="48">
        <f t="shared" si="76"/>
        <v>0</v>
      </c>
      <c r="DQ19" s="54"/>
      <c r="DR19" s="55"/>
      <c r="DS19" s="48">
        <f t="shared" si="77"/>
        <v>2.1</v>
      </c>
      <c r="DT19" s="49">
        <v>1.05</v>
      </c>
      <c r="DU19" s="55">
        <v>1.05</v>
      </c>
      <c r="DV19" s="48"/>
      <c r="DW19" s="58">
        <v>1.3</v>
      </c>
      <c r="DX19" s="108" t="s">
        <v>26</v>
      </c>
      <c r="DY19" s="48">
        <f t="shared" si="78"/>
        <v>0</v>
      </c>
      <c r="DZ19" s="49">
        <f t="shared" si="79"/>
        <v>0</v>
      </c>
      <c r="EA19" s="54"/>
      <c r="EB19" s="49">
        <f t="shared" si="80"/>
        <v>0</v>
      </c>
      <c r="EC19" s="55"/>
      <c r="ED19" s="48">
        <f t="shared" si="81"/>
        <v>0</v>
      </c>
      <c r="EE19" s="55"/>
      <c r="EF19" s="56"/>
      <c r="EG19" s="57"/>
      <c r="EH19" s="48">
        <f t="shared" si="82"/>
        <v>0</v>
      </c>
      <c r="EI19" s="54"/>
      <c r="EJ19" s="55"/>
      <c r="EK19" s="48">
        <f t="shared" si="83"/>
        <v>0</v>
      </c>
      <c r="EL19" s="49"/>
      <c r="EM19" s="55"/>
      <c r="EN19" s="48"/>
      <c r="EO19" s="58"/>
      <c r="EP19" s="108" t="s">
        <v>26</v>
      </c>
      <c r="EQ19" s="48">
        <f t="shared" si="84"/>
        <v>0</v>
      </c>
      <c r="ER19" s="49">
        <f t="shared" si="85"/>
        <v>0</v>
      </c>
      <c r="ES19" s="54"/>
      <c r="ET19" s="49">
        <f t="shared" si="86"/>
        <v>0</v>
      </c>
      <c r="EU19" s="55"/>
      <c r="EV19" s="48">
        <f t="shared" si="87"/>
        <v>0</v>
      </c>
      <c r="EW19" s="55"/>
      <c r="EX19" s="56"/>
      <c r="EY19" s="57"/>
      <c r="EZ19" s="48">
        <f t="shared" si="88"/>
        <v>0</v>
      </c>
      <c r="FA19" s="54"/>
      <c r="FB19" s="55"/>
      <c r="FC19" s="48">
        <f t="shared" si="89"/>
        <v>0</v>
      </c>
      <c r="FD19" s="49"/>
      <c r="FE19" s="55"/>
      <c r="FF19" s="48"/>
      <c r="FG19" s="58"/>
      <c r="FH19" s="108" t="s">
        <v>26</v>
      </c>
      <c r="FI19" s="48">
        <f t="shared" si="90"/>
        <v>0.8999999999999999</v>
      </c>
      <c r="FJ19" s="49">
        <f t="shared" si="91"/>
        <v>0.7</v>
      </c>
      <c r="FK19" s="54">
        <v>0.2</v>
      </c>
      <c r="FL19" s="49">
        <f t="shared" si="92"/>
        <v>0</v>
      </c>
      <c r="FM19" s="55">
        <v>0.7</v>
      </c>
      <c r="FN19" s="48">
        <f>FO19+FP19+FQ19</f>
        <v>0</v>
      </c>
      <c r="FO19" s="55"/>
      <c r="FP19" s="56"/>
      <c r="FQ19" s="57"/>
      <c r="FR19" s="48">
        <f t="shared" si="94"/>
        <v>0</v>
      </c>
      <c r="FS19" s="54"/>
      <c r="FT19" s="55"/>
      <c r="FU19" s="48">
        <f t="shared" si="95"/>
        <v>0</v>
      </c>
      <c r="FV19" s="49"/>
      <c r="FW19" s="55"/>
      <c r="FX19" s="48"/>
      <c r="FY19" s="58"/>
      <c r="FZ19" s="108" t="s">
        <v>26</v>
      </c>
      <c r="GA19" s="69">
        <f t="shared" si="96"/>
        <v>5.119999999999999</v>
      </c>
      <c r="GB19" s="71">
        <f t="shared" si="97"/>
        <v>4.27</v>
      </c>
      <c r="GC19" s="69">
        <f t="shared" si="133"/>
        <v>0.8500000000000001</v>
      </c>
      <c r="GD19" s="71">
        <f t="shared" si="98"/>
        <v>3.0999999999999996</v>
      </c>
      <c r="GE19" s="69">
        <f t="shared" si="99"/>
        <v>1.17</v>
      </c>
      <c r="GF19" s="71">
        <f t="shared" si="100"/>
        <v>0.6000000000000001</v>
      </c>
      <c r="GG19" s="69">
        <f t="shared" si="101"/>
        <v>0.1</v>
      </c>
      <c r="GH19" s="71">
        <f t="shared" si="102"/>
        <v>0.2</v>
      </c>
      <c r="GI19" s="69">
        <f t="shared" si="103"/>
        <v>0.3</v>
      </c>
      <c r="GJ19" s="71">
        <f t="shared" si="104"/>
        <v>0</v>
      </c>
      <c r="GK19" s="69">
        <f t="shared" si="105"/>
        <v>0</v>
      </c>
      <c r="GL19" s="71">
        <f t="shared" si="106"/>
        <v>0</v>
      </c>
      <c r="GM19" s="69">
        <f t="shared" si="107"/>
        <v>1.7999999999999998</v>
      </c>
      <c r="GN19" s="71">
        <f t="shared" si="108"/>
        <v>0.8999999999999999</v>
      </c>
      <c r="GO19" s="69">
        <f t="shared" si="109"/>
        <v>0.8999999999999999</v>
      </c>
      <c r="GP19" s="71">
        <f t="shared" si="110"/>
        <v>0</v>
      </c>
      <c r="GQ19" s="69">
        <f t="shared" si="111"/>
        <v>0.7</v>
      </c>
      <c r="GR19" s="108" t="s">
        <v>26</v>
      </c>
      <c r="GS19" s="48">
        <f t="shared" si="112"/>
        <v>2.9499999999999997</v>
      </c>
      <c r="GT19" s="49">
        <f t="shared" si="113"/>
        <v>2.4999999999999996</v>
      </c>
      <c r="GU19" s="54">
        <v>0.45</v>
      </c>
      <c r="GV19" s="49">
        <f>HI19+HH19+HE19+HB19+GX19</f>
        <v>2.0999999999999996</v>
      </c>
      <c r="GW19" s="55">
        <v>0.4</v>
      </c>
      <c r="GX19" s="48">
        <f t="shared" si="115"/>
        <v>0</v>
      </c>
      <c r="GY19" s="55"/>
      <c r="GZ19" s="56"/>
      <c r="HA19" s="57"/>
      <c r="HB19" s="48">
        <f t="shared" si="116"/>
        <v>0</v>
      </c>
      <c r="HC19" s="54"/>
      <c r="HD19" s="55"/>
      <c r="HE19" s="48">
        <f t="shared" si="117"/>
        <v>1.4</v>
      </c>
      <c r="HF19" s="49">
        <v>0.7</v>
      </c>
      <c r="HG19" s="55">
        <v>0.7</v>
      </c>
      <c r="HH19" s="48"/>
      <c r="HI19" s="58">
        <v>0.7</v>
      </c>
      <c r="HJ19" s="108" t="s">
        <v>26</v>
      </c>
      <c r="HK19" s="48">
        <f t="shared" si="118"/>
        <v>2.17</v>
      </c>
      <c r="HL19" s="49">
        <f t="shared" si="119"/>
        <v>1.77</v>
      </c>
      <c r="HM19" s="54">
        <v>0.4</v>
      </c>
      <c r="HN19" s="49">
        <f t="shared" si="120"/>
        <v>1</v>
      </c>
      <c r="HO19" s="55">
        <v>0.77</v>
      </c>
      <c r="HP19" s="48">
        <f t="shared" si="121"/>
        <v>0.6000000000000001</v>
      </c>
      <c r="HQ19" s="55">
        <v>0.1</v>
      </c>
      <c r="HR19" s="56">
        <v>0.2</v>
      </c>
      <c r="HS19" s="57">
        <v>0.3</v>
      </c>
      <c r="HT19" s="48">
        <f t="shared" si="122"/>
        <v>0</v>
      </c>
      <c r="HU19" s="54"/>
      <c r="HV19" s="55"/>
      <c r="HW19" s="48">
        <f t="shared" si="123"/>
        <v>0.4</v>
      </c>
      <c r="HX19" s="49">
        <v>0.2</v>
      </c>
      <c r="HY19" s="55">
        <v>0.2</v>
      </c>
      <c r="HZ19" s="48"/>
      <c r="IA19" s="58"/>
      <c r="IB19" s="108" t="s">
        <v>26</v>
      </c>
      <c r="IC19" s="48">
        <f t="shared" si="124"/>
        <v>0</v>
      </c>
      <c r="ID19" s="49">
        <f t="shared" si="125"/>
        <v>0</v>
      </c>
      <c r="IE19" s="54"/>
      <c r="IF19" s="49">
        <f t="shared" si="126"/>
        <v>0</v>
      </c>
      <c r="IG19" s="55"/>
      <c r="IH19" s="48">
        <f t="shared" si="127"/>
        <v>0</v>
      </c>
      <c r="II19" s="55"/>
      <c r="IJ19" s="56"/>
      <c r="IK19" s="57"/>
      <c r="IL19" s="48">
        <f t="shared" si="128"/>
        <v>0</v>
      </c>
      <c r="IM19" s="54"/>
      <c r="IN19" s="55"/>
      <c r="IO19" s="48">
        <f t="shared" si="129"/>
        <v>0</v>
      </c>
      <c r="IP19" s="49"/>
      <c r="IQ19" s="55"/>
      <c r="IR19" s="48"/>
      <c r="IS19" s="58"/>
      <c r="IT19" s="138">
        <f t="shared" si="130"/>
        <v>36.496350364963504</v>
      </c>
      <c r="IU19" s="138">
        <f t="shared" si="131"/>
        <v>20.817843866171</v>
      </c>
    </row>
    <row r="20" spans="1:255" ht="20.25" customHeight="1">
      <c r="A20" s="139" t="s">
        <v>27</v>
      </c>
      <c r="B20" s="80">
        <f t="shared" si="0"/>
        <v>27.772000000000002</v>
      </c>
      <c r="C20" s="71">
        <f t="shared" si="1"/>
        <v>22.778</v>
      </c>
      <c r="D20" s="69">
        <f t="shared" si="2"/>
        <v>4.994</v>
      </c>
      <c r="E20" s="71">
        <f t="shared" si="3"/>
        <v>10.759999999999998</v>
      </c>
      <c r="F20" s="69">
        <f t="shared" si="4"/>
        <v>12.018</v>
      </c>
      <c r="G20" s="71">
        <f t="shared" si="5"/>
        <v>7.01</v>
      </c>
      <c r="H20" s="69">
        <f t="shared" si="6"/>
        <v>1.8240000000000003</v>
      </c>
      <c r="I20" s="71">
        <f t="shared" si="7"/>
        <v>2.958</v>
      </c>
      <c r="J20" s="69">
        <f t="shared" si="8"/>
        <v>2.2279999999999998</v>
      </c>
      <c r="K20" s="134">
        <f t="shared" si="9"/>
        <v>0.12</v>
      </c>
      <c r="L20" s="69">
        <f t="shared" si="10"/>
        <v>0.06</v>
      </c>
      <c r="M20" s="71">
        <f t="shared" si="11"/>
        <v>0.06</v>
      </c>
      <c r="N20" s="69">
        <f t="shared" si="12"/>
        <v>2.6959999999999997</v>
      </c>
      <c r="O20" s="71">
        <f t="shared" si="13"/>
        <v>1.3479999999999999</v>
      </c>
      <c r="P20" s="69">
        <f t="shared" si="14"/>
        <v>1.3479999999999999</v>
      </c>
      <c r="Q20" s="71">
        <f t="shared" si="15"/>
        <v>0.312</v>
      </c>
      <c r="R20" s="69">
        <f t="shared" si="16"/>
        <v>0.622</v>
      </c>
      <c r="S20" s="108" t="s">
        <v>27</v>
      </c>
      <c r="T20" s="69">
        <f t="shared" si="38"/>
        <v>9.258999999999999</v>
      </c>
      <c r="U20" s="71">
        <f t="shared" si="39"/>
        <v>8.595999999999998</v>
      </c>
      <c r="V20" s="69">
        <f t="shared" si="40"/>
        <v>0.663</v>
      </c>
      <c r="W20" s="71">
        <f t="shared" si="41"/>
        <v>6.4239999999999995</v>
      </c>
      <c r="X20" s="69">
        <f t="shared" si="42"/>
        <v>2.172</v>
      </c>
      <c r="Y20" s="95">
        <f t="shared" si="43"/>
        <v>5.5</v>
      </c>
      <c r="Z20" s="109">
        <f t="shared" si="44"/>
        <v>24.872727272727275</v>
      </c>
      <c r="AA20" s="69">
        <f t="shared" si="45"/>
        <v>1.368</v>
      </c>
      <c r="AB20" s="71">
        <f t="shared" si="46"/>
        <v>2.532</v>
      </c>
      <c r="AC20" s="69">
        <f t="shared" si="132"/>
        <v>1.5999999999999999</v>
      </c>
      <c r="AD20" s="71">
        <f t="shared" si="47"/>
        <v>0</v>
      </c>
      <c r="AE20" s="69">
        <f t="shared" si="48"/>
        <v>0</v>
      </c>
      <c r="AF20" s="71">
        <f t="shared" si="49"/>
        <v>0</v>
      </c>
      <c r="AG20" s="69">
        <f t="shared" si="50"/>
        <v>0</v>
      </c>
      <c r="AH20" s="71">
        <f t="shared" si="51"/>
        <v>0</v>
      </c>
      <c r="AI20" s="69">
        <f t="shared" si="52"/>
        <v>0</v>
      </c>
      <c r="AJ20" s="71">
        <f t="shared" si="53"/>
        <v>0.312</v>
      </c>
      <c r="AK20" s="69">
        <f t="shared" si="54"/>
        <v>0.612</v>
      </c>
      <c r="AL20" s="108" t="s">
        <v>27</v>
      </c>
      <c r="AM20" s="48">
        <f t="shared" si="55"/>
        <v>8.886</v>
      </c>
      <c r="AN20" s="50">
        <f t="shared" si="56"/>
        <v>8.350999999999999</v>
      </c>
      <c r="AO20" s="58">
        <v>0.535</v>
      </c>
      <c r="AP20" s="50">
        <f t="shared" si="57"/>
        <v>6.3</v>
      </c>
      <c r="AQ20" s="58">
        <v>2.051</v>
      </c>
      <c r="AR20" s="48">
        <f>AS20+AT20+AU20</f>
        <v>5.417</v>
      </c>
      <c r="AS20" s="55">
        <v>1.348</v>
      </c>
      <c r="AT20" s="56">
        <v>2.492</v>
      </c>
      <c r="AU20" s="57">
        <v>1.577</v>
      </c>
      <c r="AV20" s="48">
        <f t="shared" si="59"/>
        <v>0</v>
      </c>
      <c r="AW20" s="54"/>
      <c r="AX20" s="55"/>
      <c r="AY20" s="48">
        <f t="shared" si="60"/>
        <v>0</v>
      </c>
      <c r="AZ20" s="49"/>
      <c r="BA20" s="55"/>
      <c r="BB20" s="48">
        <v>0.312</v>
      </c>
      <c r="BC20" s="58">
        <v>0.571</v>
      </c>
      <c r="BD20" s="108" t="s">
        <v>27</v>
      </c>
      <c r="BE20" s="48">
        <f t="shared" si="61"/>
        <v>0.373</v>
      </c>
      <c r="BF20" s="50">
        <f t="shared" si="62"/>
        <v>0.245</v>
      </c>
      <c r="BG20" s="58">
        <v>0.128</v>
      </c>
      <c r="BH20" s="50">
        <f t="shared" si="63"/>
        <v>0.124</v>
      </c>
      <c r="BI20" s="58">
        <v>0.121</v>
      </c>
      <c r="BJ20" s="48">
        <f t="shared" si="64"/>
        <v>0.08299999999999999</v>
      </c>
      <c r="BK20" s="55">
        <v>0.02</v>
      </c>
      <c r="BL20" s="56">
        <v>0.04</v>
      </c>
      <c r="BM20" s="57">
        <v>0.023</v>
      </c>
      <c r="BN20" s="48">
        <f t="shared" si="65"/>
        <v>0</v>
      </c>
      <c r="BO20" s="54"/>
      <c r="BP20" s="55"/>
      <c r="BQ20" s="48">
        <f t="shared" si="66"/>
        <v>0</v>
      </c>
      <c r="BR20" s="49"/>
      <c r="BS20" s="55"/>
      <c r="BT20" s="48"/>
      <c r="BU20" s="121">
        <v>0.041</v>
      </c>
      <c r="BV20" s="53" t="s">
        <v>27</v>
      </c>
      <c r="BW20" s="69">
        <f t="shared" si="19"/>
        <v>15.100000000000001</v>
      </c>
      <c r="BX20" s="71">
        <f t="shared" si="20"/>
        <v>11.876999999999999</v>
      </c>
      <c r="BY20" s="69">
        <f t="shared" si="21"/>
        <v>3.223</v>
      </c>
      <c r="BZ20" s="71">
        <f t="shared" si="22"/>
        <v>3.2960000000000003</v>
      </c>
      <c r="CA20" s="69">
        <f t="shared" si="23"/>
        <v>8.581</v>
      </c>
      <c r="CB20" s="71">
        <f t="shared" si="24"/>
        <v>1.51</v>
      </c>
      <c r="CC20" s="69">
        <f t="shared" si="25"/>
        <v>0.45600000000000007</v>
      </c>
      <c r="CD20" s="71">
        <f t="shared" si="26"/>
        <v>0.426</v>
      </c>
      <c r="CE20" s="69">
        <f t="shared" si="27"/>
        <v>0.628</v>
      </c>
      <c r="CF20" s="71">
        <f t="shared" si="28"/>
        <v>0.12</v>
      </c>
      <c r="CG20" s="69">
        <f t="shared" si="29"/>
        <v>0.06</v>
      </c>
      <c r="CH20" s="71">
        <f t="shared" si="30"/>
        <v>0.06</v>
      </c>
      <c r="CI20" s="69">
        <f t="shared" si="31"/>
        <v>1.656</v>
      </c>
      <c r="CJ20" s="71">
        <f t="shared" si="32"/>
        <v>0.828</v>
      </c>
      <c r="CK20" s="69">
        <f t="shared" si="33"/>
        <v>0.828</v>
      </c>
      <c r="CL20" s="71">
        <f t="shared" si="34"/>
        <v>0</v>
      </c>
      <c r="CM20" s="69">
        <f t="shared" si="35"/>
        <v>0.01</v>
      </c>
      <c r="CN20" s="108" t="s">
        <v>27</v>
      </c>
      <c r="CO20" s="48">
        <f t="shared" si="67"/>
        <v>2.793</v>
      </c>
      <c r="CP20" s="49">
        <f t="shared" si="68"/>
        <v>2.089</v>
      </c>
      <c r="CQ20" s="54">
        <v>0.704</v>
      </c>
      <c r="CR20" s="49">
        <f t="shared" si="69"/>
        <v>1.05</v>
      </c>
      <c r="CS20" s="55">
        <v>1.039</v>
      </c>
      <c r="CT20" s="48">
        <f t="shared" si="70"/>
        <v>0.93</v>
      </c>
      <c r="CU20" s="55">
        <v>0.279</v>
      </c>
      <c r="CV20" s="56">
        <v>0.26</v>
      </c>
      <c r="CW20" s="57">
        <v>0.391</v>
      </c>
      <c r="CX20" s="79">
        <f t="shared" si="71"/>
        <v>0.12</v>
      </c>
      <c r="CY20" s="76">
        <v>0.06</v>
      </c>
      <c r="CZ20" s="78">
        <v>0.06</v>
      </c>
      <c r="DA20" s="48">
        <f t="shared" si="72"/>
        <v>0</v>
      </c>
      <c r="DB20" s="49"/>
      <c r="DC20" s="55"/>
      <c r="DD20" s="48"/>
      <c r="DE20" s="58"/>
      <c r="DF20" s="108" t="s">
        <v>27</v>
      </c>
      <c r="DG20" s="48">
        <f t="shared" si="73"/>
        <v>3.7510000000000003</v>
      </c>
      <c r="DH20" s="49">
        <f t="shared" si="74"/>
        <v>3.112</v>
      </c>
      <c r="DI20" s="54">
        <v>0.639</v>
      </c>
      <c r="DJ20" s="49">
        <f t="shared" si="36"/>
        <v>1.656</v>
      </c>
      <c r="DK20" s="55">
        <v>1.456</v>
      </c>
      <c r="DL20" s="48">
        <f t="shared" si="75"/>
        <v>0</v>
      </c>
      <c r="DM20" s="55"/>
      <c r="DN20" s="56"/>
      <c r="DO20" s="57"/>
      <c r="DP20" s="48">
        <f t="shared" si="76"/>
        <v>0</v>
      </c>
      <c r="DQ20" s="54"/>
      <c r="DR20" s="55"/>
      <c r="DS20" s="48">
        <f t="shared" si="77"/>
        <v>1.656</v>
      </c>
      <c r="DT20" s="49">
        <v>0.828</v>
      </c>
      <c r="DU20" s="55">
        <v>0.828</v>
      </c>
      <c r="DV20" s="48"/>
      <c r="DW20" s="58"/>
      <c r="DX20" s="108" t="s">
        <v>27</v>
      </c>
      <c r="DY20" s="48">
        <f t="shared" si="78"/>
        <v>1.328</v>
      </c>
      <c r="DZ20" s="49">
        <f t="shared" si="79"/>
        <v>0.9590000000000001</v>
      </c>
      <c r="EA20" s="54">
        <v>0.369</v>
      </c>
      <c r="EB20" s="49">
        <f t="shared" si="80"/>
        <v>0.41000000000000003</v>
      </c>
      <c r="EC20" s="55">
        <v>0.549</v>
      </c>
      <c r="ED20" s="48">
        <f t="shared" si="81"/>
        <v>0.41000000000000003</v>
      </c>
      <c r="EE20" s="55">
        <v>0.153</v>
      </c>
      <c r="EF20" s="56">
        <v>0.116</v>
      </c>
      <c r="EG20" s="57">
        <v>0.141</v>
      </c>
      <c r="EH20" s="48">
        <f t="shared" si="82"/>
        <v>0</v>
      </c>
      <c r="EI20" s="54"/>
      <c r="EJ20" s="55"/>
      <c r="EK20" s="48">
        <f t="shared" si="83"/>
        <v>0</v>
      </c>
      <c r="EL20" s="49"/>
      <c r="EM20" s="55"/>
      <c r="EN20" s="48"/>
      <c r="EO20" s="58"/>
      <c r="EP20" s="108" t="s">
        <v>27</v>
      </c>
      <c r="EQ20" s="48">
        <f t="shared" si="84"/>
        <v>1.123</v>
      </c>
      <c r="ER20" s="49">
        <f t="shared" si="85"/>
        <v>0.646</v>
      </c>
      <c r="ES20" s="54">
        <v>0.477</v>
      </c>
      <c r="ET20" s="49">
        <f t="shared" si="86"/>
        <v>0.18000000000000002</v>
      </c>
      <c r="EU20" s="55">
        <v>0.466</v>
      </c>
      <c r="EV20" s="48">
        <f t="shared" si="87"/>
        <v>0.17</v>
      </c>
      <c r="EW20" s="55">
        <v>0.024</v>
      </c>
      <c r="EX20" s="56">
        <v>0.05</v>
      </c>
      <c r="EY20" s="57">
        <v>0.096</v>
      </c>
      <c r="EZ20" s="48">
        <f t="shared" si="88"/>
        <v>0</v>
      </c>
      <c r="FA20" s="54"/>
      <c r="FB20" s="55"/>
      <c r="FC20" s="48">
        <f t="shared" si="89"/>
        <v>0</v>
      </c>
      <c r="FD20" s="49"/>
      <c r="FE20" s="55"/>
      <c r="FF20" s="48"/>
      <c r="FG20" s="58">
        <v>0.01</v>
      </c>
      <c r="FH20" s="108" t="s">
        <v>27</v>
      </c>
      <c r="FI20" s="48">
        <f t="shared" si="90"/>
        <v>6.1049999999999995</v>
      </c>
      <c r="FJ20" s="49">
        <f t="shared" si="91"/>
        <v>5.071</v>
      </c>
      <c r="FK20" s="54">
        <v>1.034</v>
      </c>
      <c r="FL20" s="49">
        <f t="shared" si="92"/>
        <v>0</v>
      </c>
      <c r="FM20" s="55">
        <v>5.071</v>
      </c>
      <c r="FN20" s="48">
        <f t="shared" si="93"/>
        <v>0</v>
      </c>
      <c r="FO20" s="55"/>
      <c r="FP20" s="56"/>
      <c r="FQ20" s="57"/>
      <c r="FR20" s="48">
        <f t="shared" si="94"/>
        <v>0</v>
      </c>
      <c r="FS20" s="54"/>
      <c r="FT20" s="55"/>
      <c r="FU20" s="48">
        <f t="shared" si="95"/>
        <v>0</v>
      </c>
      <c r="FV20" s="49"/>
      <c r="FW20" s="55"/>
      <c r="FX20" s="48"/>
      <c r="FY20" s="58"/>
      <c r="FZ20" s="108" t="s">
        <v>27</v>
      </c>
      <c r="GA20" s="69">
        <f t="shared" si="96"/>
        <v>3.413</v>
      </c>
      <c r="GB20" s="71">
        <f t="shared" si="97"/>
        <v>2.3049999999999997</v>
      </c>
      <c r="GC20" s="69">
        <f t="shared" si="133"/>
        <v>1.108</v>
      </c>
      <c r="GD20" s="71">
        <f t="shared" si="98"/>
        <v>1.04</v>
      </c>
      <c r="GE20" s="69">
        <f t="shared" si="99"/>
        <v>1.265</v>
      </c>
      <c r="GF20" s="71">
        <f t="shared" si="100"/>
        <v>0</v>
      </c>
      <c r="GG20" s="69">
        <f t="shared" si="101"/>
        <v>0</v>
      </c>
      <c r="GH20" s="71">
        <f t="shared" si="102"/>
        <v>0</v>
      </c>
      <c r="GI20" s="69">
        <f t="shared" si="103"/>
        <v>0</v>
      </c>
      <c r="GJ20" s="71">
        <f t="shared" si="104"/>
        <v>0</v>
      </c>
      <c r="GK20" s="69">
        <f t="shared" si="105"/>
        <v>0</v>
      </c>
      <c r="GL20" s="71">
        <f t="shared" si="106"/>
        <v>0</v>
      </c>
      <c r="GM20" s="69">
        <f t="shared" si="107"/>
        <v>1.04</v>
      </c>
      <c r="GN20" s="71">
        <f t="shared" si="108"/>
        <v>0.52</v>
      </c>
      <c r="GO20" s="69">
        <f t="shared" si="109"/>
        <v>0.52</v>
      </c>
      <c r="GP20" s="71">
        <f t="shared" si="110"/>
        <v>0</v>
      </c>
      <c r="GQ20" s="69">
        <f t="shared" si="111"/>
        <v>0</v>
      </c>
      <c r="GR20" s="108" t="s">
        <v>27</v>
      </c>
      <c r="GS20" s="48">
        <f t="shared" si="112"/>
        <v>2.392</v>
      </c>
      <c r="GT20" s="49">
        <f t="shared" si="113"/>
        <v>1.8559999999999999</v>
      </c>
      <c r="GU20" s="54">
        <v>0.536</v>
      </c>
      <c r="GV20" s="49">
        <f t="shared" si="114"/>
        <v>1.04</v>
      </c>
      <c r="GW20" s="55">
        <v>0.816</v>
      </c>
      <c r="GX20" s="48">
        <f t="shared" si="115"/>
        <v>0</v>
      </c>
      <c r="GY20" s="55"/>
      <c r="GZ20" s="56"/>
      <c r="HA20" s="57"/>
      <c r="HB20" s="48">
        <f t="shared" si="116"/>
        <v>0</v>
      </c>
      <c r="HC20" s="54"/>
      <c r="HD20" s="55"/>
      <c r="HE20" s="48">
        <f t="shared" si="117"/>
        <v>1.04</v>
      </c>
      <c r="HF20" s="49">
        <v>0.52</v>
      </c>
      <c r="HG20" s="55">
        <v>0.52</v>
      </c>
      <c r="HH20" s="48"/>
      <c r="HI20" s="58"/>
      <c r="HJ20" s="108" t="s">
        <v>27</v>
      </c>
      <c r="HK20" s="48">
        <f t="shared" si="118"/>
        <v>0.517</v>
      </c>
      <c r="HL20" s="49">
        <f t="shared" si="119"/>
        <v>0.203</v>
      </c>
      <c r="HM20" s="54">
        <v>0.314</v>
      </c>
      <c r="HN20" s="49">
        <f t="shared" si="120"/>
        <v>0</v>
      </c>
      <c r="HO20" s="55">
        <v>0.203</v>
      </c>
      <c r="HP20" s="48">
        <f t="shared" si="121"/>
        <v>0</v>
      </c>
      <c r="HQ20" s="55"/>
      <c r="HR20" s="56"/>
      <c r="HS20" s="57"/>
      <c r="HT20" s="48">
        <f t="shared" si="122"/>
        <v>0</v>
      </c>
      <c r="HU20" s="54"/>
      <c r="HV20" s="55"/>
      <c r="HW20" s="48">
        <f t="shared" si="123"/>
        <v>0</v>
      </c>
      <c r="HX20" s="49"/>
      <c r="HY20" s="55"/>
      <c r="HZ20" s="48"/>
      <c r="IA20" s="58"/>
      <c r="IB20" s="108" t="s">
        <v>27</v>
      </c>
      <c r="IC20" s="48">
        <f t="shared" si="124"/>
        <v>0.504</v>
      </c>
      <c r="ID20" s="49">
        <f t="shared" si="125"/>
        <v>0.246</v>
      </c>
      <c r="IE20" s="54">
        <v>0.258</v>
      </c>
      <c r="IF20" s="49">
        <f t="shared" si="126"/>
        <v>0</v>
      </c>
      <c r="IG20" s="55">
        <v>0.246</v>
      </c>
      <c r="IH20" s="48">
        <f t="shared" si="127"/>
        <v>0</v>
      </c>
      <c r="II20" s="55"/>
      <c r="IJ20" s="56"/>
      <c r="IK20" s="57"/>
      <c r="IL20" s="48">
        <f t="shared" si="128"/>
        <v>0</v>
      </c>
      <c r="IM20" s="54"/>
      <c r="IN20" s="55"/>
      <c r="IO20" s="48">
        <f t="shared" si="129"/>
        <v>0</v>
      </c>
      <c r="IP20" s="49"/>
      <c r="IQ20" s="55"/>
      <c r="IR20" s="48"/>
      <c r="IS20" s="58"/>
      <c r="IT20" s="138">
        <f t="shared" si="130"/>
        <v>43.88735145694285</v>
      </c>
      <c r="IU20" s="138">
        <f t="shared" si="131"/>
        <v>33.297529538131045</v>
      </c>
    </row>
    <row r="21" spans="1:255" ht="20.25" customHeight="1">
      <c r="A21" s="139" t="s">
        <v>28</v>
      </c>
      <c r="B21" s="80">
        <f t="shared" si="0"/>
        <v>41.449</v>
      </c>
      <c r="C21" s="71">
        <f t="shared" si="1"/>
        <v>32.745</v>
      </c>
      <c r="D21" s="69">
        <f t="shared" si="2"/>
        <v>8.703999999999999</v>
      </c>
      <c r="E21" s="71">
        <f t="shared" si="3"/>
        <v>22.382</v>
      </c>
      <c r="F21" s="69">
        <f t="shared" si="4"/>
        <v>10.363</v>
      </c>
      <c r="G21" s="71">
        <f t="shared" si="5"/>
        <v>11.038</v>
      </c>
      <c r="H21" s="69">
        <f t="shared" si="6"/>
        <v>2.276</v>
      </c>
      <c r="I21" s="71">
        <f t="shared" si="7"/>
        <v>3.7270000000000003</v>
      </c>
      <c r="J21" s="69">
        <f t="shared" si="8"/>
        <v>5.034999999999999</v>
      </c>
      <c r="K21" s="134">
        <f t="shared" si="9"/>
        <v>0</v>
      </c>
      <c r="L21" s="69">
        <f t="shared" si="10"/>
        <v>0</v>
      </c>
      <c r="M21" s="71">
        <f t="shared" si="11"/>
        <v>0</v>
      </c>
      <c r="N21" s="69">
        <f t="shared" si="12"/>
        <v>2.51</v>
      </c>
      <c r="O21" s="71">
        <f t="shared" si="13"/>
        <v>1</v>
      </c>
      <c r="P21" s="69">
        <f t="shared" si="14"/>
        <v>1.5099999999999998</v>
      </c>
      <c r="Q21" s="71">
        <f t="shared" si="15"/>
        <v>4.026</v>
      </c>
      <c r="R21" s="69">
        <f t="shared" si="16"/>
        <v>4.808</v>
      </c>
      <c r="S21" s="108" t="s">
        <v>28</v>
      </c>
      <c r="T21" s="69">
        <f t="shared" si="38"/>
        <v>29.416999999999998</v>
      </c>
      <c r="U21" s="71">
        <f t="shared" si="39"/>
        <v>24.429</v>
      </c>
      <c r="V21" s="69">
        <f t="shared" si="40"/>
        <v>4.9879999999999995</v>
      </c>
      <c r="W21" s="71">
        <f t="shared" si="41"/>
        <v>17.783</v>
      </c>
      <c r="X21" s="69">
        <f t="shared" si="42"/>
        <v>6.646</v>
      </c>
      <c r="Y21" s="95">
        <f t="shared" si="43"/>
        <v>10.414</v>
      </c>
      <c r="Z21" s="109">
        <f t="shared" si="44"/>
        <v>21.64394084885731</v>
      </c>
      <c r="AA21" s="69">
        <f t="shared" si="45"/>
        <v>2.254</v>
      </c>
      <c r="AB21" s="71">
        <f t="shared" si="46"/>
        <v>3.5100000000000002</v>
      </c>
      <c r="AC21" s="69">
        <f t="shared" si="132"/>
        <v>4.6499999999999995</v>
      </c>
      <c r="AD21" s="71">
        <f t="shared" si="47"/>
        <v>0</v>
      </c>
      <c r="AE21" s="69">
        <f t="shared" si="48"/>
        <v>0</v>
      </c>
      <c r="AF21" s="71">
        <f t="shared" si="49"/>
        <v>0</v>
      </c>
      <c r="AG21" s="69">
        <f t="shared" si="50"/>
        <v>0</v>
      </c>
      <c r="AH21" s="71">
        <f t="shared" si="51"/>
        <v>0</v>
      </c>
      <c r="AI21" s="69">
        <f t="shared" si="52"/>
        <v>0</v>
      </c>
      <c r="AJ21" s="71">
        <f t="shared" si="53"/>
        <v>4.026</v>
      </c>
      <c r="AK21" s="69">
        <f t="shared" si="54"/>
        <v>3.343</v>
      </c>
      <c r="AL21" s="108" t="s">
        <v>28</v>
      </c>
      <c r="AM21" s="48">
        <f t="shared" si="55"/>
        <v>29.148</v>
      </c>
      <c r="AN21" s="50">
        <f t="shared" si="56"/>
        <v>24.226</v>
      </c>
      <c r="AO21" s="58">
        <v>4.922</v>
      </c>
      <c r="AP21" s="50">
        <f t="shared" si="57"/>
        <v>17.64</v>
      </c>
      <c r="AQ21" s="58">
        <v>6.586</v>
      </c>
      <c r="AR21" s="48">
        <f t="shared" si="58"/>
        <v>10.362</v>
      </c>
      <c r="AS21" s="55">
        <v>2.24</v>
      </c>
      <c r="AT21" s="56">
        <v>3.495</v>
      </c>
      <c r="AU21" s="57">
        <v>4.627</v>
      </c>
      <c r="AV21" s="48">
        <f t="shared" si="59"/>
        <v>0</v>
      </c>
      <c r="AW21" s="54"/>
      <c r="AX21" s="55"/>
      <c r="AY21" s="48">
        <f t="shared" si="60"/>
        <v>0</v>
      </c>
      <c r="AZ21" s="49"/>
      <c r="BA21" s="55"/>
      <c r="BB21" s="48">
        <v>4</v>
      </c>
      <c r="BC21" s="58">
        <v>3.278</v>
      </c>
      <c r="BD21" s="108" t="s">
        <v>28</v>
      </c>
      <c r="BE21" s="48">
        <f t="shared" si="61"/>
        <v>0.269</v>
      </c>
      <c r="BF21" s="50">
        <f t="shared" si="62"/>
        <v>0.20299999999999999</v>
      </c>
      <c r="BG21" s="58">
        <v>0.066</v>
      </c>
      <c r="BH21" s="50">
        <f t="shared" si="63"/>
        <v>0.143</v>
      </c>
      <c r="BI21" s="58">
        <v>0.06</v>
      </c>
      <c r="BJ21" s="48">
        <f t="shared" si="64"/>
        <v>0.052</v>
      </c>
      <c r="BK21" s="55">
        <v>0.014</v>
      </c>
      <c r="BL21" s="56">
        <v>0.015</v>
      </c>
      <c r="BM21" s="57">
        <v>0.023</v>
      </c>
      <c r="BN21" s="48">
        <f t="shared" si="65"/>
        <v>0</v>
      </c>
      <c r="BO21" s="54"/>
      <c r="BP21" s="55"/>
      <c r="BQ21" s="48">
        <f t="shared" si="66"/>
        <v>0</v>
      </c>
      <c r="BR21" s="49"/>
      <c r="BS21" s="55"/>
      <c r="BT21" s="48">
        <v>0.026</v>
      </c>
      <c r="BU21" s="121">
        <v>0.065</v>
      </c>
      <c r="BV21" s="53" t="s">
        <v>28</v>
      </c>
      <c r="BW21" s="69">
        <f t="shared" si="19"/>
        <v>7.259</v>
      </c>
      <c r="BX21" s="71">
        <f t="shared" si="20"/>
        <v>4.999</v>
      </c>
      <c r="BY21" s="69">
        <f t="shared" si="21"/>
        <v>2.2600000000000002</v>
      </c>
      <c r="BZ21" s="71">
        <f t="shared" si="22"/>
        <v>2.6599999999999997</v>
      </c>
      <c r="CA21" s="69">
        <f t="shared" si="23"/>
        <v>2.339</v>
      </c>
      <c r="CB21" s="71">
        <f t="shared" si="24"/>
        <v>0.45500000000000007</v>
      </c>
      <c r="CC21" s="69">
        <f t="shared" si="25"/>
        <v>0.012</v>
      </c>
      <c r="CD21" s="71">
        <f t="shared" si="26"/>
        <v>0.17700000000000002</v>
      </c>
      <c r="CE21" s="69">
        <f t="shared" si="27"/>
        <v>0.266</v>
      </c>
      <c r="CF21" s="71">
        <f t="shared" si="28"/>
        <v>0</v>
      </c>
      <c r="CG21" s="69">
        <f t="shared" si="29"/>
        <v>0</v>
      </c>
      <c r="CH21" s="71">
        <f t="shared" si="30"/>
        <v>0</v>
      </c>
      <c r="CI21" s="69">
        <f t="shared" si="31"/>
        <v>1.05</v>
      </c>
      <c r="CJ21" s="71">
        <f t="shared" si="32"/>
        <v>0.45</v>
      </c>
      <c r="CK21" s="69">
        <f t="shared" si="33"/>
        <v>0.6</v>
      </c>
      <c r="CL21" s="71">
        <f t="shared" si="34"/>
        <v>0</v>
      </c>
      <c r="CM21" s="69">
        <f t="shared" si="35"/>
        <v>1.155</v>
      </c>
      <c r="CN21" s="108" t="s">
        <v>28</v>
      </c>
      <c r="CO21" s="48">
        <f t="shared" si="67"/>
        <v>0.8600000000000001</v>
      </c>
      <c r="CP21" s="49">
        <f t="shared" si="68"/>
        <v>0.549</v>
      </c>
      <c r="CQ21" s="54">
        <v>0.311</v>
      </c>
      <c r="CR21" s="49">
        <f t="shared" si="69"/>
        <v>0.155</v>
      </c>
      <c r="CS21" s="55">
        <v>0.394</v>
      </c>
      <c r="CT21" s="48">
        <f t="shared" si="70"/>
        <v>0.155</v>
      </c>
      <c r="CU21" s="55">
        <v>0.012</v>
      </c>
      <c r="CV21" s="56">
        <v>0.037</v>
      </c>
      <c r="CW21" s="57">
        <v>0.106</v>
      </c>
      <c r="CX21" s="79">
        <f t="shared" si="71"/>
        <v>0</v>
      </c>
      <c r="CY21" s="54"/>
      <c r="CZ21" s="55"/>
      <c r="DA21" s="48">
        <f t="shared" si="72"/>
        <v>0</v>
      </c>
      <c r="DB21" s="49"/>
      <c r="DC21" s="55"/>
      <c r="DD21" s="48"/>
      <c r="DE21" s="58"/>
      <c r="DF21" s="108" t="s">
        <v>28</v>
      </c>
      <c r="DG21" s="48">
        <f t="shared" si="73"/>
        <v>5.997</v>
      </c>
      <c r="DH21" s="49">
        <f t="shared" si="74"/>
        <v>4.108</v>
      </c>
      <c r="DI21" s="54">
        <v>1.889</v>
      </c>
      <c r="DJ21" s="49">
        <f t="shared" si="36"/>
        <v>2.505</v>
      </c>
      <c r="DK21" s="55">
        <v>1.603</v>
      </c>
      <c r="DL21" s="48">
        <f t="shared" si="75"/>
        <v>0.30000000000000004</v>
      </c>
      <c r="DM21" s="55"/>
      <c r="DN21" s="56">
        <v>0.14</v>
      </c>
      <c r="DO21" s="57">
        <v>0.16</v>
      </c>
      <c r="DP21" s="48">
        <f t="shared" si="76"/>
        <v>0</v>
      </c>
      <c r="DQ21" s="54"/>
      <c r="DR21" s="55"/>
      <c r="DS21" s="48">
        <f t="shared" si="77"/>
        <v>1.05</v>
      </c>
      <c r="DT21" s="49">
        <v>0.45</v>
      </c>
      <c r="DU21" s="55">
        <v>0.6</v>
      </c>
      <c r="DV21" s="48"/>
      <c r="DW21" s="58">
        <v>1.155</v>
      </c>
      <c r="DX21" s="108" t="s">
        <v>28</v>
      </c>
      <c r="DY21" s="48">
        <f t="shared" si="78"/>
        <v>0</v>
      </c>
      <c r="DZ21" s="49">
        <f t="shared" si="79"/>
        <v>0</v>
      </c>
      <c r="EA21" s="54"/>
      <c r="EB21" s="49">
        <f t="shared" si="80"/>
        <v>0</v>
      </c>
      <c r="EC21" s="55"/>
      <c r="ED21" s="48">
        <f t="shared" si="81"/>
        <v>0</v>
      </c>
      <c r="EE21" s="55"/>
      <c r="EF21" s="56"/>
      <c r="EG21" s="57"/>
      <c r="EH21" s="48">
        <f t="shared" si="82"/>
        <v>0</v>
      </c>
      <c r="EI21" s="54"/>
      <c r="EJ21" s="55"/>
      <c r="EK21" s="48">
        <f t="shared" si="83"/>
        <v>0</v>
      </c>
      <c r="EL21" s="49"/>
      <c r="EM21" s="55"/>
      <c r="EN21" s="48"/>
      <c r="EO21" s="58"/>
      <c r="EP21" s="108" t="s">
        <v>28</v>
      </c>
      <c r="EQ21" s="48">
        <f t="shared" si="84"/>
        <v>0</v>
      </c>
      <c r="ER21" s="49">
        <f t="shared" si="85"/>
        <v>0</v>
      </c>
      <c r="ES21" s="54"/>
      <c r="ET21" s="49">
        <f t="shared" si="86"/>
        <v>0</v>
      </c>
      <c r="EU21" s="55"/>
      <c r="EV21" s="48">
        <f t="shared" si="87"/>
        <v>0</v>
      </c>
      <c r="EW21" s="55"/>
      <c r="EX21" s="56"/>
      <c r="EY21" s="57"/>
      <c r="EZ21" s="48">
        <f t="shared" si="88"/>
        <v>0</v>
      </c>
      <c r="FA21" s="54"/>
      <c r="FB21" s="55"/>
      <c r="FC21" s="48">
        <f t="shared" si="89"/>
        <v>0</v>
      </c>
      <c r="FD21" s="49"/>
      <c r="FE21" s="55"/>
      <c r="FF21" s="48"/>
      <c r="FG21" s="58"/>
      <c r="FH21" s="108" t="s">
        <v>28</v>
      </c>
      <c r="FI21" s="48">
        <f t="shared" si="90"/>
        <v>0.402</v>
      </c>
      <c r="FJ21" s="49">
        <f t="shared" si="91"/>
        <v>0.342</v>
      </c>
      <c r="FK21" s="54">
        <v>0.06</v>
      </c>
      <c r="FL21" s="49">
        <f t="shared" si="92"/>
        <v>0</v>
      </c>
      <c r="FM21" s="55">
        <v>0.342</v>
      </c>
      <c r="FN21" s="48">
        <f t="shared" si="93"/>
        <v>0</v>
      </c>
      <c r="FO21" s="55"/>
      <c r="FP21" s="56"/>
      <c r="FQ21" s="57"/>
      <c r="FR21" s="48">
        <f t="shared" si="94"/>
        <v>0</v>
      </c>
      <c r="FS21" s="54"/>
      <c r="FT21" s="55"/>
      <c r="FU21" s="48">
        <f t="shared" si="95"/>
        <v>0</v>
      </c>
      <c r="FV21" s="49"/>
      <c r="FW21" s="55"/>
      <c r="FX21" s="48"/>
      <c r="FY21" s="58"/>
      <c r="FZ21" s="108" t="s">
        <v>28</v>
      </c>
      <c r="GA21" s="69">
        <f t="shared" si="96"/>
        <v>4.773</v>
      </c>
      <c r="GB21" s="71">
        <f t="shared" si="97"/>
        <v>3.317</v>
      </c>
      <c r="GC21" s="69">
        <f t="shared" si="133"/>
        <v>1.456</v>
      </c>
      <c r="GD21" s="71">
        <f t="shared" si="98"/>
        <v>1.939</v>
      </c>
      <c r="GE21" s="69">
        <f t="shared" si="99"/>
        <v>1.3780000000000001</v>
      </c>
      <c r="GF21" s="71">
        <f t="shared" si="100"/>
        <v>0.169</v>
      </c>
      <c r="GG21" s="69">
        <f t="shared" si="101"/>
        <v>0.01</v>
      </c>
      <c r="GH21" s="71">
        <f t="shared" si="102"/>
        <v>0.04</v>
      </c>
      <c r="GI21" s="69">
        <f t="shared" si="103"/>
        <v>0.11900000000000001</v>
      </c>
      <c r="GJ21" s="71">
        <f t="shared" si="104"/>
        <v>0</v>
      </c>
      <c r="GK21" s="69">
        <f t="shared" si="105"/>
        <v>0</v>
      </c>
      <c r="GL21" s="71">
        <f t="shared" si="106"/>
        <v>0</v>
      </c>
      <c r="GM21" s="69">
        <f t="shared" si="107"/>
        <v>1.46</v>
      </c>
      <c r="GN21" s="71">
        <f t="shared" si="108"/>
        <v>0.55</v>
      </c>
      <c r="GO21" s="69">
        <f t="shared" si="109"/>
        <v>0.9099999999999999</v>
      </c>
      <c r="GP21" s="71">
        <f t="shared" si="110"/>
        <v>0</v>
      </c>
      <c r="GQ21" s="69">
        <f t="shared" si="111"/>
        <v>0.31</v>
      </c>
      <c r="GR21" s="108" t="s">
        <v>28</v>
      </c>
      <c r="GS21" s="48">
        <f t="shared" si="112"/>
        <v>3.103</v>
      </c>
      <c r="GT21" s="49">
        <f t="shared" si="113"/>
        <v>2.249</v>
      </c>
      <c r="GU21" s="54">
        <v>0.854</v>
      </c>
      <c r="GV21" s="49">
        <f t="shared" si="114"/>
        <v>1.229</v>
      </c>
      <c r="GW21" s="55">
        <v>1.02</v>
      </c>
      <c r="GX21" s="48">
        <f t="shared" si="115"/>
        <v>0.099</v>
      </c>
      <c r="GY21" s="55"/>
      <c r="GZ21" s="56">
        <v>0.03</v>
      </c>
      <c r="HA21" s="57">
        <v>0.069</v>
      </c>
      <c r="HB21" s="48">
        <f t="shared" si="116"/>
        <v>0</v>
      </c>
      <c r="HC21" s="54"/>
      <c r="HD21" s="55"/>
      <c r="HE21" s="48">
        <f t="shared" si="117"/>
        <v>0.9</v>
      </c>
      <c r="HF21" s="49">
        <v>0.4</v>
      </c>
      <c r="HG21" s="55">
        <v>0.5</v>
      </c>
      <c r="HH21" s="48"/>
      <c r="HI21" s="58">
        <v>0.23</v>
      </c>
      <c r="HJ21" s="108" t="s">
        <v>28</v>
      </c>
      <c r="HK21" s="48">
        <f t="shared" si="118"/>
        <v>1.67</v>
      </c>
      <c r="HL21" s="49">
        <f t="shared" si="119"/>
        <v>1.068</v>
      </c>
      <c r="HM21" s="54">
        <v>0.602</v>
      </c>
      <c r="HN21" s="49">
        <f t="shared" si="120"/>
        <v>0.71</v>
      </c>
      <c r="HO21" s="55">
        <v>0.358</v>
      </c>
      <c r="HP21" s="48">
        <f t="shared" si="121"/>
        <v>0.07</v>
      </c>
      <c r="HQ21" s="55">
        <v>0.01</v>
      </c>
      <c r="HR21" s="56">
        <v>0.01</v>
      </c>
      <c r="HS21" s="57">
        <v>0.05</v>
      </c>
      <c r="HT21" s="48">
        <f t="shared" si="122"/>
        <v>0</v>
      </c>
      <c r="HU21" s="54"/>
      <c r="HV21" s="55"/>
      <c r="HW21" s="48">
        <f t="shared" si="123"/>
        <v>0.5599999999999999</v>
      </c>
      <c r="HX21" s="49">
        <v>0.15</v>
      </c>
      <c r="HY21" s="55">
        <v>0.41</v>
      </c>
      <c r="HZ21" s="48"/>
      <c r="IA21" s="58">
        <v>0.08</v>
      </c>
      <c r="IB21" s="108" t="s">
        <v>28</v>
      </c>
      <c r="IC21" s="48">
        <f t="shared" si="124"/>
        <v>0</v>
      </c>
      <c r="ID21" s="49">
        <f t="shared" si="125"/>
        <v>0</v>
      </c>
      <c r="IE21" s="54"/>
      <c r="IF21" s="49">
        <f t="shared" si="126"/>
        <v>0</v>
      </c>
      <c r="IG21" s="55"/>
      <c r="IH21" s="48">
        <f t="shared" si="127"/>
        <v>0</v>
      </c>
      <c r="II21" s="55"/>
      <c r="IJ21" s="56"/>
      <c r="IK21" s="57"/>
      <c r="IL21" s="48">
        <f t="shared" si="128"/>
        <v>0</v>
      </c>
      <c r="IM21" s="54"/>
      <c r="IN21" s="55"/>
      <c r="IO21" s="48">
        <f t="shared" si="129"/>
        <v>0</v>
      </c>
      <c r="IP21" s="49"/>
      <c r="IQ21" s="55"/>
      <c r="IR21" s="48"/>
      <c r="IS21" s="58"/>
      <c r="IT21" s="138">
        <f t="shared" si="130"/>
        <v>21.42857142857143</v>
      </c>
      <c r="IU21" s="138">
        <f t="shared" si="131"/>
        <v>18.023255813953487</v>
      </c>
    </row>
    <row r="22" spans="1:255" ht="20.25" customHeight="1">
      <c r="A22" s="139" t="s">
        <v>87</v>
      </c>
      <c r="B22" s="80">
        <f t="shared" si="0"/>
        <v>23.81</v>
      </c>
      <c r="C22" s="71">
        <f t="shared" si="1"/>
        <v>21.449999999999996</v>
      </c>
      <c r="D22" s="69">
        <f t="shared" si="2"/>
        <v>2.3600000000000003</v>
      </c>
      <c r="E22" s="71">
        <f t="shared" si="3"/>
        <v>10.23</v>
      </c>
      <c r="F22" s="69">
        <f t="shared" si="4"/>
        <v>11.219999999999999</v>
      </c>
      <c r="G22" s="71">
        <f t="shared" si="5"/>
        <v>6.74</v>
      </c>
      <c r="H22" s="69">
        <f t="shared" si="6"/>
        <v>1.45</v>
      </c>
      <c r="I22" s="71">
        <f t="shared" si="7"/>
        <v>2.02</v>
      </c>
      <c r="J22" s="69">
        <f t="shared" si="8"/>
        <v>3.27</v>
      </c>
      <c r="K22" s="134">
        <f t="shared" si="9"/>
        <v>0.1</v>
      </c>
      <c r="L22" s="69">
        <f t="shared" si="10"/>
        <v>0.05</v>
      </c>
      <c r="M22" s="71">
        <f t="shared" si="11"/>
        <v>0.05</v>
      </c>
      <c r="N22" s="69">
        <f t="shared" si="12"/>
        <v>2.54</v>
      </c>
      <c r="O22" s="71">
        <f t="shared" si="13"/>
        <v>1.27</v>
      </c>
      <c r="P22" s="69">
        <f t="shared" si="14"/>
        <v>1.27</v>
      </c>
      <c r="Q22" s="71">
        <f t="shared" si="15"/>
        <v>0.43000000000000005</v>
      </c>
      <c r="R22" s="69">
        <f t="shared" si="16"/>
        <v>0.42</v>
      </c>
      <c r="S22" s="108" t="s">
        <v>87</v>
      </c>
      <c r="T22" s="69">
        <f t="shared" si="38"/>
        <v>8.649999999999999</v>
      </c>
      <c r="U22" s="71">
        <f t="shared" si="39"/>
        <v>8.649999999999999</v>
      </c>
      <c r="V22" s="69">
        <f t="shared" si="40"/>
        <v>0</v>
      </c>
      <c r="W22" s="71">
        <f t="shared" si="41"/>
        <v>6.1499999999999995</v>
      </c>
      <c r="X22" s="69">
        <f t="shared" si="42"/>
        <v>2.5</v>
      </c>
      <c r="Y22" s="95">
        <f t="shared" si="43"/>
        <v>5.59</v>
      </c>
      <c r="Z22" s="109">
        <f t="shared" si="44"/>
        <v>22.71914132379249</v>
      </c>
      <c r="AA22" s="69">
        <f t="shared" si="45"/>
        <v>1.27</v>
      </c>
      <c r="AB22" s="71">
        <f t="shared" si="46"/>
        <v>1.6800000000000002</v>
      </c>
      <c r="AC22" s="69">
        <f t="shared" si="132"/>
        <v>2.64</v>
      </c>
      <c r="AD22" s="71">
        <f t="shared" si="47"/>
        <v>0</v>
      </c>
      <c r="AE22" s="69">
        <f t="shared" si="48"/>
        <v>0</v>
      </c>
      <c r="AF22" s="71">
        <f t="shared" si="49"/>
        <v>0</v>
      </c>
      <c r="AG22" s="69">
        <f t="shared" si="50"/>
        <v>0</v>
      </c>
      <c r="AH22" s="71">
        <f t="shared" si="51"/>
        <v>0</v>
      </c>
      <c r="AI22" s="69">
        <f t="shared" si="52"/>
        <v>0</v>
      </c>
      <c r="AJ22" s="71">
        <f t="shared" si="53"/>
        <v>0.43000000000000005</v>
      </c>
      <c r="AK22" s="69">
        <f t="shared" si="54"/>
        <v>0.13</v>
      </c>
      <c r="AL22" s="108" t="s">
        <v>87</v>
      </c>
      <c r="AM22" s="48">
        <f t="shared" si="55"/>
        <v>7.739999999999999</v>
      </c>
      <c r="AN22" s="50">
        <f t="shared" si="56"/>
        <v>7.739999999999999</v>
      </c>
      <c r="AO22" s="58"/>
      <c r="AP22" s="50">
        <f t="shared" si="57"/>
        <v>5.7299999999999995</v>
      </c>
      <c r="AQ22" s="58">
        <v>2.01</v>
      </c>
      <c r="AR22" s="48">
        <f t="shared" si="58"/>
        <v>5.3</v>
      </c>
      <c r="AS22" s="55">
        <v>1.2</v>
      </c>
      <c r="AT22" s="56">
        <v>1.6</v>
      </c>
      <c r="AU22" s="57">
        <v>2.5</v>
      </c>
      <c r="AV22" s="48">
        <f t="shared" si="59"/>
        <v>0</v>
      </c>
      <c r="AW22" s="54"/>
      <c r="AX22" s="55"/>
      <c r="AY22" s="48">
        <f t="shared" si="60"/>
        <v>0</v>
      </c>
      <c r="AZ22" s="49"/>
      <c r="BA22" s="55"/>
      <c r="BB22" s="48">
        <v>0.33</v>
      </c>
      <c r="BC22" s="58">
        <v>0.1</v>
      </c>
      <c r="BD22" s="108" t="s">
        <v>87</v>
      </c>
      <c r="BE22" s="48">
        <f t="shared" si="61"/>
        <v>0.91</v>
      </c>
      <c r="BF22" s="50">
        <f t="shared" si="62"/>
        <v>0.91</v>
      </c>
      <c r="BG22" s="58"/>
      <c r="BH22" s="50">
        <f t="shared" si="63"/>
        <v>0.42000000000000004</v>
      </c>
      <c r="BI22" s="58">
        <v>0.49</v>
      </c>
      <c r="BJ22" s="48">
        <f t="shared" si="64"/>
        <v>0.29000000000000004</v>
      </c>
      <c r="BK22" s="55">
        <v>0.07</v>
      </c>
      <c r="BL22" s="56">
        <v>0.08</v>
      </c>
      <c r="BM22" s="57">
        <v>0.14</v>
      </c>
      <c r="BN22" s="48">
        <f t="shared" si="65"/>
        <v>0</v>
      </c>
      <c r="BO22" s="54"/>
      <c r="BP22" s="55"/>
      <c r="BQ22" s="48">
        <f t="shared" si="66"/>
        <v>0</v>
      </c>
      <c r="BR22" s="49"/>
      <c r="BS22" s="55"/>
      <c r="BT22" s="48">
        <v>0.1</v>
      </c>
      <c r="BU22" s="121">
        <v>0.03</v>
      </c>
      <c r="BV22" s="53" t="s">
        <v>87</v>
      </c>
      <c r="BW22" s="69">
        <f t="shared" si="19"/>
        <v>9.32</v>
      </c>
      <c r="BX22" s="71">
        <f t="shared" si="20"/>
        <v>6.959999999999999</v>
      </c>
      <c r="BY22" s="69">
        <f t="shared" si="21"/>
        <v>2.3600000000000003</v>
      </c>
      <c r="BZ22" s="71">
        <f t="shared" si="22"/>
        <v>2.0999999999999996</v>
      </c>
      <c r="CA22" s="69">
        <f t="shared" si="23"/>
        <v>4.859999999999999</v>
      </c>
      <c r="CB22" s="71">
        <f t="shared" si="24"/>
        <v>1.06</v>
      </c>
      <c r="CC22" s="69">
        <f t="shared" si="25"/>
        <v>0.18</v>
      </c>
      <c r="CD22" s="71">
        <f t="shared" si="26"/>
        <v>0.33999999999999997</v>
      </c>
      <c r="CE22" s="69">
        <f t="shared" si="27"/>
        <v>0.54</v>
      </c>
      <c r="CF22" s="71">
        <f t="shared" si="28"/>
        <v>0.1</v>
      </c>
      <c r="CG22" s="69">
        <f t="shared" si="29"/>
        <v>0.05</v>
      </c>
      <c r="CH22" s="71">
        <f t="shared" si="30"/>
        <v>0.05</v>
      </c>
      <c r="CI22" s="69">
        <f t="shared" si="31"/>
        <v>0.94</v>
      </c>
      <c r="CJ22" s="71">
        <f t="shared" si="32"/>
        <v>0.47</v>
      </c>
      <c r="CK22" s="69">
        <f t="shared" si="33"/>
        <v>0.47</v>
      </c>
      <c r="CL22" s="71">
        <f t="shared" si="34"/>
        <v>0</v>
      </c>
      <c r="CM22" s="69">
        <f t="shared" si="35"/>
        <v>0</v>
      </c>
      <c r="CN22" s="108" t="s">
        <v>87</v>
      </c>
      <c r="CO22" s="48">
        <f t="shared" si="67"/>
        <v>3.5999999999999996</v>
      </c>
      <c r="CP22" s="49">
        <f t="shared" si="68"/>
        <v>2.5999999999999996</v>
      </c>
      <c r="CQ22" s="54">
        <v>1</v>
      </c>
      <c r="CR22" s="49">
        <f t="shared" si="69"/>
        <v>0.9299999999999999</v>
      </c>
      <c r="CS22" s="55">
        <v>1.67</v>
      </c>
      <c r="CT22" s="48">
        <f t="shared" si="70"/>
        <v>0.83</v>
      </c>
      <c r="CU22" s="55">
        <v>0.18</v>
      </c>
      <c r="CV22" s="56">
        <v>0.24</v>
      </c>
      <c r="CW22" s="57">
        <v>0.41</v>
      </c>
      <c r="CX22" s="79">
        <f t="shared" si="71"/>
        <v>0.1</v>
      </c>
      <c r="CY22" s="76">
        <v>0.05</v>
      </c>
      <c r="CZ22" s="78">
        <v>0.05</v>
      </c>
      <c r="DA22" s="48">
        <f t="shared" si="72"/>
        <v>0</v>
      </c>
      <c r="DB22" s="49"/>
      <c r="DC22" s="55"/>
      <c r="DD22" s="48"/>
      <c r="DE22" s="58"/>
      <c r="DF22" s="108" t="s">
        <v>87</v>
      </c>
      <c r="DG22" s="48">
        <f t="shared" si="73"/>
        <v>2.9399999999999995</v>
      </c>
      <c r="DH22" s="49">
        <f t="shared" si="74"/>
        <v>2.1399999999999997</v>
      </c>
      <c r="DI22" s="54">
        <v>0.8</v>
      </c>
      <c r="DJ22" s="49">
        <f t="shared" si="36"/>
        <v>1.14</v>
      </c>
      <c r="DK22" s="55">
        <v>1</v>
      </c>
      <c r="DL22" s="48">
        <f t="shared" si="75"/>
        <v>0.2</v>
      </c>
      <c r="DM22" s="55"/>
      <c r="DN22" s="56">
        <v>0.1</v>
      </c>
      <c r="DO22" s="57">
        <v>0.1</v>
      </c>
      <c r="DP22" s="48">
        <f t="shared" si="76"/>
        <v>0</v>
      </c>
      <c r="DQ22" s="54"/>
      <c r="DR22" s="55"/>
      <c r="DS22" s="48">
        <f t="shared" si="77"/>
        <v>0.94</v>
      </c>
      <c r="DT22" s="49">
        <v>0.47</v>
      </c>
      <c r="DU22" s="55">
        <v>0.47</v>
      </c>
      <c r="DV22" s="48"/>
      <c r="DW22" s="58"/>
      <c r="DX22" s="108" t="s">
        <v>87</v>
      </c>
      <c r="DY22" s="48">
        <f t="shared" si="78"/>
        <v>0.15</v>
      </c>
      <c r="DZ22" s="49">
        <f t="shared" si="79"/>
        <v>0.06</v>
      </c>
      <c r="EA22" s="54">
        <v>0.09</v>
      </c>
      <c r="EB22" s="49">
        <f t="shared" si="80"/>
        <v>0.03</v>
      </c>
      <c r="EC22" s="55">
        <v>0.03</v>
      </c>
      <c r="ED22" s="48">
        <f t="shared" si="81"/>
        <v>0.03</v>
      </c>
      <c r="EE22" s="55"/>
      <c r="EF22" s="56"/>
      <c r="EG22" s="57">
        <v>0.03</v>
      </c>
      <c r="EH22" s="48">
        <f t="shared" si="82"/>
        <v>0</v>
      </c>
      <c r="EI22" s="54"/>
      <c r="EJ22" s="55"/>
      <c r="EK22" s="48">
        <f t="shared" si="83"/>
        <v>0</v>
      </c>
      <c r="EL22" s="49"/>
      <c r="EM22" s="55"/>
      <c r="EN22" s="48"/>
      <c r="EO22" s="58"/>
      <c r="EP22" s="108" t="s">
        <v>87</v>
      </c>
      <c r="EQ22" s="48">
        <f t="shared" si="84"/>
        <v>0.29000000000000004</v>
      </c>
      <c r="ER22" s="49">
        <f t="shared" si="85"/>
        <v>0.2</v>
      </c>
      <c r="ES22" s="54">
        <v>0.09</v>
      </c>
      <c r="ET22" s="49">
        <f t="shared" si="86"/>
        <v>0</v>
      </c>
      <c r="EU22" s="55">
        <v>0.2</v>
      </c>
      <c r="EV22" s="48">
        <f t="shared" si="87"/>
        <v>0</v>
      </c>
      <c r="EW22" s="55"/>
      <c r="EX22" s="56"/>
      <c r="EY22" s="57"/>
      <c r="EZ22" s="48">
        <f t="shared" si="88"/>
        <v>0</v>
      </c>
      <c r="FA22" s="54"/>
      <c r="FB22" s="55"/>
      <c r="FC22" s="48">
        <f t="shared" si="89"/>
        <v>0</v>
      </c>
      <c r="FD22" s="49"/>
      <c r="FE22" s="55"/>
      <c r="FF22" s="48"/>
      <c r="FG22" s="58"/>
      <c r="FH22" s="108" t="s">
        <v>87</v>
      </c>
      <c r="FI22" s="48">
        <f t="shared" si="90"/>
        <v>2.34</v>
      </c>
      <c r="FJ22" s="49">
        <f t="shared" si="91"/>
        <v>1.96</v>
      </c>
      <c r="FK22" s="54">
        <v>0.38</v>
      </c>
      <c r="FL22" s="49">
        <f t="shared" si="92"/>
        <v>0</v>
      </c>
      <c r="FM22" s="55">
        <v>1.96</v>
      </c>
      <c r="FN22" s="48">
        <f t="shared" si="93"/>
        <v>0</v>
      </c>
      <c r="FO22" s="55"/>
      <c r="FP22" s="56"/>
      <c r="FQ22" s="57"/>
      <c r="FR22" s="48">
        <f t="shared" si="94"/>
        <v>0</v>
      </c>
      <c r="FS22" s="54"/>
      <c r="FT22" s="55"/>
      <c r="FU22" s="48">
        <f t="shared" si="95"/>
        <v>0</v>
      </c>
      <c r="FV22" s="49"/>
      <c r="FW22" s="55"/>
      <c r="FX22" s="48"/>
      <c r="FY22" s="58"/>
      <c r="FZ22" s="108" t="s">
        <v>87</v>
      </c>
      <c r="GA22" s="69">
        <f t="shared" si="96"/>
        <v>5.84</v>
      </c>
      <c r="GB22" s="71">
        <f t="shared" si="97"/>
        <v>5.84</v>
      </c>
      <c r="GC22" s="69">
        <f t="shared" si="133"/>
        <v>0</v>
      </c>
      <c r="GD22" s="71">
        <f t="shared" si="98"/>
        <v>1.9800000000000002</v>
      </c>
      <c r="GE22" s="69">
        <f t="shared" si="99"/>
        <v>3.86</v>
      </c>
      <c r="GF22" s="71">
        <f t="shared" si="100"/>
        <v>0.09000000000000001</v>
      </c>
      <c r="GG22" s="69">
        <f t="shared" si="101"/>
        <v>0</v>
      </c>
      <c r="GH22" s="71">
        <f t="shared" si="102"/>
        <v>0</v>
      </c>
      <c r="GI22" s="69">
        <f t="shared" si="103"/>
        <v>0.09000000000000001</v>
      </c>
      <c r="GJ22" s="71">
        <f t="shared" si="104"/>
        <v>0</v>
      </c>
      <c r="GK22" s="69">
        <f t="shared" si="105"/>
        <v>0</v>
      </c>
      <c r="GL22" s="71">
        <f t="shared" si="106"/>
        <v>0</v>
      </c>
      <c r="GM22" s="69">
        <f t="shared" si="107"/>
        <v>1.6</v>
      </c>
      <c r="GN22" s="71">
        <f t="shared" si="108"/>
        <v>0.8</v>
      </c>
      <c r="GO22" s="69">
        <f t="shared" si="109"/>
        <v>0.8</v>
      </c>
      <c r="GP22" s="71">
        <f t="shared" si="110"/>
        <v>0</v>
      </c>
      <c r="GQ22" s="69">
        <f t="shared" si="111"/>
        <v>0.29</v>
      </c>
      <c r="GR22" s="108" t="s">
        <v>87</v>
      </c>
      <c r="GS22" s="48">
        <f t="shared" si="112"/>
        <v>3.46</v>
      </c>
      <c r="GT22" s="49">
        <f t="shared" si="113"/>
        <v>3.46</v>
      </c>
      <c r="GU22" s="54"/>
      <c r="GV22" s="49">
        <f t="shared" si="114"/>
        <v>1.7600000000000002</v>
      </c>
      <c r="GW22" s="55">
        <v>1.7</v>
      </c>
      <c r="GX22" s="48">
        <f t="shared" si="115"/>
        <v>0.05</v>
      </c>
      <c r="GY22" s="55"/>
      <c r="GZ22" s="56"/>
      <c r="HA22" s="57">
        <v>0.05</v>
      </c>
      <c r="HB22" s="48">
        <f t="shared" si="116"/>
        <v>0</v>
      </c>
      <c r="HC22" s="54"/>
      <c r="HD22" s="55"/>
      <c r="HE22" s="48">
        <f t="shared" si="117"/>
        <v>1.6</v>
      </c>
      <c r="HF22" s="49">
        <v>0.8</v>
      </c>
      <c r="HG22" s="55">
        <v>0.8</v>
      </c>
      <c r="HH22" s="48"/>
      <c r="HI22" s="58">
        <v>0.11</v>
      </c>
      <c r="HJ22" s="108" t="s">
        <v>87</v>
      </c>
      <c r="HK22" s="48">
        <f t="shared" si="118"/>
        <v>1.46</v>
      </c>
      <c r="HL22" s="49">
        <f t="shared" si="119"/>
        <v>1.46</v>
      </c>
      <c r="HM22" s="54"/>
      <c r="HN22" s="49">
        <f t="shared" si="120"/>
        <v>0.19999999999999998</v>
      </c>
      <c r="HO22" s="55">
        <v>1.26</v>
      </c>
      <c r="HP22" s="48">
        <f t="shared" si="121"/>
        <v>0.02</v>
      </c>
      <c r="HQ22" s="55"/>
      <c r="HR22" s="56"/>
      <c r="HS22" s="57">
        <v>0.02</v>
      </c>
      <c r="HT22" s="48">
        <f t="shared" si="122"/>
        <v>0</v>
      </c>
      <c r="HU22" s="54"/>
      <c r="HV22" s="55"/>
      <c r="HW22" s="48">
        <f t="shared" si="123"/>
        <v>0</v>
      </c>
      <c r="HX22" s="49"/>
      <c r="HY22" s="55"/>
      <c r="HZ22" s="48"/>
      <c r="IA22" s="58">
        <v>0.18</v>
      </c>
      <c r="IB22" s="108" t="s">
        <v>87</v>
      </c>
      <c r="IC22" s="48">
        <f t="shared" si="124"/>
        <v>0.92</v>
      </c>
      <c r="ID22" s="49">
        <f t="shared" si="125"/>
        <v>0.92</v>
      </c>
      <c r="IE22" s="54"/>
      <c r="IF22" s="49">
        <f t="shared" si="126"/>
        <v>0.02</v>
      </c>
      <c r="IG22" s="55">
        <v>0.9</v>
      </c>
      <c r="IH22" s="48">
        <f t="shared" si="127"/>
        <v>0.02</v>
      </c>
      <c r="II22" s="55"/>
      <c r="IJ22" s="56"/>
      <c r="IK22" s="57">
        <v>0.02</v>
      </c>
      <c r="IL22" s="48">
        <f t="shared" si="128"/>
        <v>0</v>
      </c>
      <c r="IM22" s="54"/>
      <c r="IN22" s="55"/>
      <c r="IO22" s="48">
        <f t="shared" si="129"/>
        <v>0</v>
      </c>
      <c r="IP22" s="49"/>
      <c r="IQ22" s="55"/>
      <c r="IR22" s="48"/>
      <c r="IS22" s="58"/>
      <c r="IT22" s="138">
        <f t="shared" si="130"/>
        <v>39.6875</v>
      </c>
      <c r="IU22" s="138">
        <f t="shared" si="131"/>
        <v>23.055555555555557</v>
      </c>
    </row>
    <row r="23" spans="1:255" ht="20.25" customHeight="1">
      <c r="A23" s="139" t="s">
        <v>29</v>
      </c>
      <c r="B23" s="80">
        <f t="shared" si="0"/>
        <v>75.61000000000001</v>
      </c>
      <c r="C23" s="71">
        <f t="shared" si="1"/>
        <v>70.99</v>
      </c>
      <c r="D23" s="69">
        <f t="shared" si="2"/>
        <v>4.62</v>
      </c>
      <c r="E23" s="71">
        <f t="shared" si="3"/>
        <v>67.54</v>
      </c>
      <c r="F23" s="69">
        <f t="shared" si="4"/>
        <v>3.45</v>
      </c>
      <c r="G23" s="71">
        <f t="shared" si="5"/>
        <v>32.19</v>
      </c>
      <c r="H23" s="69">
        <f t="shared" si="6"/>
        <v>12.9</v>
      </c>
      <c r="I23" s="71">
        <f t="shared" si="7"/>
        <v>12.889999999999999</v>
      </c>
      <c r="J23" s="69">
        <f t="shared" si="8"/>
        <v>6.3999999999999995</v>
      </c>
      <c r="K23" s="134">
        <f t="shared" si="9"/>
        <v>0</v>
      </c>
      <c r="L23" s="69">
        <f t="shared" si="10"/>
        <v>0</v>
      </c>
      <c r="M23" s="71">
        <f t="shared" si="11"/>
        <v>0</v>
      </c>
      <c r="N23" s="69">
        <f t="shared" si="12"/>
        <v>1.34</v>
      </c>
      <c r="O23" s="71">
        <f t="shared" si="13"/>
        <v>0.68</v>
      </c>
      <c r="P23" s="69">
        <f t="shared" si="14"/>
        <v>0.66</v>
      </c>
      <c r="Q23" s="71">
        <f t="shared" si="15"/>
        <v>18</v>
      </c>
      <c r="R23" s="69">
        <f t="shared" si="16"/>
        <v>16.01</v>
      </c>
      <c r="S23" s="108" t="s">
        <v>29</v>
      </c>
      <c r="T23" s="69">
        <f t="shared" si="38"/>
        <v>70.57000000000001</v>
      </c>
      <c r="U23" s="71">
        <f t="shared" si="39"/>
        <v>66.67</v>
      </c>
      <c r="V23" s="69">
        <f t="shared" si="40"/>
        <v>3.9</v>
      </c>
      <c r="W23" s="71">
        <f t="shared" si="41"/>
        <v>63.53</v>
      </c>
      <c r="X23" s="69">
        <f t="shared" si="42"/>
        <v>3.14</v>
      </c>
      <c r="Y23" s="95">
        <f t="shared" si="43"/>
        <v>32.04</v>
      </c>
      <c r="Z23" s="109">
        <f t="shared" si="44"/>
        <v>40.01248439450687</v>
      </c>
      <c r="AA23" s="69">
        <f t="shared" si="45"/>
        <v>12.82</v>
      </c>
      <c r="AB23" s="71">
        <f t="shared" si="46"/>
        <v>12.87</v>
      </c>
      <c r="AC23" s="69">
        <f t="shared" si="132"/>
        <v>6.35</v>
      </c>
      <c r="AD23" s="71">
        <f t="shared" si="47"/>
        <v>0</v>
      </c>
      <c r="AE23" s="69">
        <f t="shared" si="48"/>
        <v>0</v>
      </c>
      <c r="AF23" s="71">
        <f t="shared" si="49"/>
        <v>0</v>
      </c>
      <c r="AG23" s="69">
        <f t="shared" si="50"/>
        <v>0</v>
      </c>
      <c r="AH23" s="71">
        <f t="shared" si="51"/>
        <v>0</v>
      </c>
      <c r="AI23" s="69">
        <f t="shared" si="52"/>
        <v>0</v>
      </c>
      <c r="AJ23" s="71">
        <f t="shared" si="53"/>
        <v>18</v>
      </c>
      <c r="AK23" s="69">
        <f t="shared" si="54"/>
        <v>13.49</v>
      </c>
      <c r="AL23" s="108" t="s">
        <v>29</v>
      </c>
      <c r="AM23" s="48">
        <f t="shared" si="55"/>
        <v>70.57000000000001</v>
      </c>
      <c r="AN23" s="50">
        <f t="shared" si="56"/>
        <v>66.67</v>
      </c>
      <c r="AO23" s="58">
        <v>3.9</v>
      </c>
      <c r="AP23" s="50">
        <f t="shared" si="57"/>
        <v>63.53</v>
      </c>
      <c r="AQ23" s="58">
        <v>3.14</v>
      </c>
      <c r="AR23" s="48">
        <f t="shared" si="58"/>
        <v>32.04</v>
      </c>
      <c r="AS23" s="55">
        <v>12.82</v>
      </c>
      <c r="AT23" s="56">
        <v>12.87</v>
      </c>
      <c r="AU23" s="57">
        <v>6.35</v>
      </c>
      <c r="AV23" s="48">
        <f t="shared" si="59"/>
        <v>0</v>
      </c>
      <c r="AW23" s="54"/>
      <c r="AX23" s="55"/>
      <c r="AY23" s="48">
        <f t="shared" si="60"/>
        <v>0</v>
      </c>
      <c r="AZ23" s="49"/>
      <c r="BA23" s="55"/>
      <c r="BB23" s="48">
        <v>18</v>
      </c>
      <c r="BC23" s="58">
        <v>13.49</v>
      </c>
      <c r="BD23" s="108" t="s">
        <v>29</v>
      </c>
      <c r="BE23" s="48">
        <f t="shared" si="61"/>
        <v>0</v>
      </c>
      <c r="BF23" s="50">
        <f t="shared" si="62"/>
        <v>0</v>
      </c>
      <c r="BG23" s="58"/>
      <c r="BH23" s="50">
        <f t="shared" si="63"/>
        <v>0</v>
      </c>
      <c r="BI23" s="58"/>
      <c r="BJ23" s="48">
        <f t="shared" si="64"/>
        <v>0</v>
      </c>
      <c r="BK23" s="55"/>
      <c r="BL23" s="56"/>
      <c r="BM23" s="57"/>
      <c r="BN23" s="48">
        <f t="shared" si="65"/>
        <v>0</v>
      </c>
      <c r="BO23" s="54"/>
      <c r="BP23" s="55"/>
      <c r="BQ23" s="48">
        <f t="shared" si="66"/>
        <v>0</v>
      </c>
      <c r="BR23" s="49"/>
      <c r="BS23" s="55"/>
      <c r="BT23" s="48"/>
      <c r="BU23" s="121"/>
      <c r="BV23" s="53" t="s">
        <v>29</v>
      </c>
      <c r="BW23" s="69">
        <f t="shared" si="19"/>
        <v>3.3600000000000003</v>
      </c>
      <c r="BX23" s="71">
        <f t="shared" si="20"/>
        <v>2.94</v>
      </c>
      <c r="BY23" s="69">
        <f t="shared" si="21"/>
        <v>0.42000000000000004</v>
      </c>
      <c r="BZ23" s="71">
        <f t="shared" si="22"/>
        <v>2.81</v>
      </c>
      <c r="CA23" s="69">
        <f t="shared" si="23"/>
        <v>0.13</v>
      </c>
      <c r="CB23" s="71">
        <f t="shared" si="24"/>
        <v>0.04</v>
      </c>
      <c r="CC23" s="69">
        <f t="shared" si="25"/>
        <v>0</v>
      </c>
      <c r="CD23" s="71">
        <f t="shared" si="26"/>
        <v>0</v>
      </c>
      <c r="CE23" s="69">
        <f t="shared" si="27"/>
        <v>0.04</v>
      </c>
      <c r="CF23" s="71">
        <f t="shared" si="28"/>
        <v>0</v>
      </c>
      <c r="CG23" s="69">
        <f t="shared" si="29"/>
        <v>0</v>
      </c>
      <c r="CH23" s="71">
        <f t="shared" si="30"/>
        <v>0</v>
      </c>
      <c r="CI23" s="69">
        <f t="shared" si="31"/>
        <v>0.54</v>
      </c>
      <c r="CJ23" s="71">
        <f t="shared" si="32"/>
        <v>0.22</v>
      </c>
      <c r="CK23" s="69">
        <f t="shared" si="33"/>
        <v>0.32</v>
      </c>
      <c r="CL23" s="71">
        <f t="shared" si="34"/>
        <v>0</v>
      </c>
      <c r="CM23" s="69">
        <f t="shared" si="35"/>
        <v>2.23</v>
      </c>
      <c r="CN23" s="108" t="s">
        <v>29</v>
      </c>
      <c r="CO23" s="48">
        <f t="shared" si="67"/>
        <v>0.30000000000000004</v>
      </c>
      <c r="CP23" s="49">
        <f t="shared" si="68"/>
        <v>0.22000000000000003</v>
      </c>
      <c r="CQ23" s="54">
        <v>0.08</v>
      </c>
      <c r="CR23" s="49">
        <f t="shared" si="69"/>
        <v>0.21000000000000002</v>
      </c>
      <c r="CS23" s="55">
        <v>0.01</v>
      </c>
      <c r="CT23" s="48">
        <f t="shared" si="70"/>
        <v>0.04</v>
      </c>
      <c r="CU23" s="55"/>
      <c r="CV23" s="56"/>
      <c r="CW23" s="57">
        <v>0.04</v>
      </c>
      <c r="CX23" s="79">
        <f t="shared" si="71"/>
        <v>0</v>
      </c>
      <c r="CY23" s="76"/>
      <c r="CZ23" s="78"/>
      <c r="DA23" s="48">
        <f t="shared" si="72"/>
        <v>0</v>
      </c>
      <c r="DB23" s="49"/>
      <c r="DC23" s="55"/>
      <c r="DD23" s="48"/>
      <c r="DE23" s="58">
        <v>0.17</v>
      </c>
      <c r="DF23" s="108" t="s">
        <v>29</v>
      </c>
      <c r="DG23" s="48">
        <f t="shared" si="73"/>
        <v>2.8200000000000003</v>
      </c>
      <c r="DH23" s="49">
        <f t="shared" si="74"/>
        <v>2.7</v>
      </c>
      <c r="DI23" s="54">
        <v>0.12</v>
      </c>
      <c r="DJ23" s="49">
        <f t="shared" si="36"/>
        <v>2.6</v>
      </c>
      <c r="DK23" s="55">
        <v>0.1</v>
      </c>
      <c r="DL23" s="48">
        <f t="shared" si="75"/>
        <v>0</v>
      </c>
      <c r="DM23" s="55"/>
      <c r="DN23" s="56"/>
      <c r="DO23" s="57"/>
      <c r="DP23" s="48">
        <f t="shared" si="76"/>
        <v>0</v>
      </c>
      <c r="DQ23" s="54"/>
      <c r="DR23" s="55"/>
      <c r="DS23" s="48">
        <f t="shared" si="77"/>
        <v>0.54</v>
      </c>
      <c r="DT23" s="49">
        <v>0.22</v>
      </c>
      <c r="DU23" s="55">
        <v>0.32</v>
      </c>
      <c r="DV23" s="48"/>
      <c r="DW23" s="58">
        <v>2.06</v>
      </c>
      <c r="DX23" s="108" t="s">
        <v>29</v>
      </c>
      <c r="DY23" s="48">
        <f t="shared" si="78"/>
        <v>0.02</v>
      </c>
      <c r="DZ23" s="49">
        <f t="shared" si="79"/>
        <v>0.01</v>
      </c>
      <c r="EA23" s="54">
        <v>0.01</v>
      </c>
      <c r="EB23" s="49">
        <f t="shared" si="80"/>
        <v>0</v>
      </c>
      <c r="EC23" s="55">
        <v>0.01</v>
      </c>
      <c r="ED23" s="48">
        <f t="shared" si="81"/>
        <v>0</v>
      </c>
      <c r="EE23" s="55"/>
      <c r="EF23" s="56"/>
      <c r="EG23" s="57"/>
      <c r="EH23" s="48">
        <f t="shared" si="82"/>
        <v>0</v>
      </c>
      <c r="EI23" s="54"/>
      <c r="EJ23" s="55"/>
      <c r="EK23" s="48">
        <f t="shared" si="83"/>
        <v>0</v>
      </c>
      <c r="EL23" s="49"/>
      <c r="EM23" s="55"/>
      <c r="EN23" s="48"/>
      <c r="EO23" s="58"/>
      <c r="EP23" s="108" t="s">
        <v>29</v>
      </c>
      <c r="EQ23" s="48">
        <f t="shared" si="84"/>
        <v>0</v>
      </c>
      <c r="ER23" s="49">
        <f t="shared" si="85"/>
        <v>0</v>
      </c>
      <c r="ES23" s="54"/>
      <c r="ET23" s="49">
        <f t="shared" si="86"/>
        <v>0</v>
      </c>
      <c r="EU23" s="55"/>
      <c r="EV23" s="48">
        <f t="shared" si="87"/>
        <v>0</v>
      </c>
      <c r="EW23" s="55"/>
      <c r="EX23" s="56"/>
      <c r="EY23" s="57"/>
      <c r="EZ23" s="48">
        <f t="shared" si="88"/>
        <v>0</v>
      </c>
      <c r="FA23" s="54"/>
      <c r="FB23" s="55"/>
      <c r="FC23" s="48">
        <f t="shared" si="89"/>
        <v>0</v>
      </c>
      <c r="FD23" s="49"/>
      <c r="FE23" s="55"/>
      <c r="FF23" s="48"/>
      <c r="FG23" s="58"/>
      <c r="FH23" s="108" t="s">
        <v>29</v>
      </c>
      <c r="FI23" s="48">
        <f t="shared" si="90"/>
        <v>0.22</v>
      </c>
      <c r="FJ23" s="49">
        <f t="shared" si="91"/>
        <v>0.01</v>
      </c>
      <c r="FK23" s="54">
        <v>0.21</v>
      </c>
      <c r="FL23" s="49">
        <f t="shared" si="92"/>
        <v>0</v>
      </c>
      <c r="FM23" s="55">
        <v>0.01</v>
      </c>
      <c r="FN23" s="48">
        <f t="shared" si="93"/>
        <v>0</v>
      </c>
      <c r="FO23" s="55"/>
      <c r="FP23" s="56"/>
      <c r="FQ23" s="57"/>
      <c r="FR23" s="48">
        <f t="shared" si="94"/>
        <v>0</v>
      </c>
      <c r="FS23" s="54"/>
      <c r="FT23" s="55"/>
      <c r="FU23" s="48">
        <f t="shared" si="95"/>
        <v>0</v>
      </c>
      <c r="FV23" s="49"/>
      <c r="FW23" s="55"/>
      <c r="FX23" s="48"/>
      <c r="FY23" s="58"/>
      <c r="FZ23" s="108" t="s">
        <v>29</v>
      </c>
      <c r="GA23" s="69">
        <f t="shared" si="96"/>
        <v>1.68</v>
      </c>
      <c r="GB23" s="71">
        <f t="shared" si="97"/>
        <v>1.3800000000000001</v>
      </c>
      <c r="GC23" s="69">
        <f t="shared" si="133"/>
        <v>0.3</v>
      </c>
      <c r="GD23" s="71">
        <f t="shared" si="98"/>
        <v>1.2000000000000002</v>
      </c>
      <c r="GE23" s="69">
        <f t="shared" si="99"/>
        <v>0.18</v>
      </c>
      <c r="GF23" s="71">
        <f t="shared" si="100"/>
        <v>0.11</v>
      </c>
      <c r="GG23" s="69">
        <f t="shared" si="101"/>
        <v>0.08</v>
      </c>
      <c r="GH23" s="71">
        <f t="shared" si="102"/>
        <v>0.02</v>
      </c>
      <c r="GI23" s="69">
        <f t="shared" si="103"/>
        <v>0.01</v>
      </c>
      <c r="GJ23" s="71">
        <f t="shared" si="104"/>
        <v>0</v>
      </c>
      <c r="GK23" s="69">
        <f t="shared" si="105"/>
        <v>0</v>
      </c>
      <c r="GL23" s="71">
        <f t="shared" si="106"/>
        <v>0</v>
      </c>
      <c r="GM23" s="69">
        <f t="shared" si="107"/>
        <v>0.8</v>
      </c>
      <c r="GN23" s="71">
        <f t="shared" si="108"/>
        <v>0.46</v>
      </c>
      <c r="GO23" s="69">
        <f t="shared" si="109"/>
        <v>0.34</v>
      </c>
      <c r="GP23" s="71">
        <f t="shared" si="110"/>
        <v>0</v>
      </c>
      <c r="GQ23" s="69">
        <f t="shared" si="111"/>
        <v>0.29000000000000004</v>
      </c>
      <c r="GR23" s="108" t="s">
        <v>29</v>
      </c>
      <c r="GS23" s="48">
        <f t="shared" si="112"/>
        <v>1.53</v>
      </c>
      <c r="GT23" s="49">
        <f t="shared" si="113"/>
        <v>1.32</v>
      </c>
      <c r="GU23" s="54">
        <v>0.21</v>
      </c>
      <c r="GV23" s="49">
        <f t="shared" si="114"/>
        <v>1.1700000000000002</v>
      </c>
      <c r="GW23" s="55">
        <v>0.15</v>
      </c>
      <c r="GX23" s="48">
        <f t="shared" si="115"/>
        <v>0.11</v>
      </c>
      <c r="GY23" s="55">
        <v>0.08</v>
      </c>
      <c r="GZ23" s="56">
        <v>0.02</v>
      </c>
      <c r="HA23" s="57">
        <v>0.01</v>
      </c>
      <c r="HB23" s="48">
        <f t="shared" si="116"/>
        <v>0</v>
      </c>
      <c r="HC23" s="54"/>
      <c r="HD23" s="55"/>
      <c r="HE23" s="48">
        <f t="shared" si="117"/>
        <v>0.8</v>
      </c>
      <c r="HF23" s="49">
        <v>0.46</v>
      </c>
      <c r="HG23" s="55">
        <v>0.34</v>
      </c>
      <c r="HH23" s="48"/>
      <c r="HI23" s="58">
        <v>0.26</v>
      </c>
      <c r="HJ23" s="108" t="s">
        <v>29</v>
      </c>
      <c r="HK23" s="48">
        <f t="shared" si="118"/>
        <v>0.15</v>
      </c>
      <c r="HL23" s="49">
        <f t="shared" si="119"/>
        <v>0.06</v>
      </c>
      <c r="HM23" s="54">
        <v>0.09</v>
      </c>
      <c r="HN23" s="49">
        <f t="shared" si="120"/>
        <v>0.03</v>
      </c>
      <c r="HO23" s="55">
        <v>0.03</v>
      </c>
      <c r="HP23" s="48">
        <f t="shared" si="121"/>
        <v>0</v>
      </c>
      <c r="HQ23" s="55">
        <v>0</v>
      </c>
      <c r="HR23" s="56">
        <v>0</v>
      </c>
      <c r="HS23" s="57"/>
      <c r="HT23" s="48">
        <f t="shared" si="122"/>
        <v>0</v>
      </c>
      <c r="HU23" s="54"/>
      <c r="HV23" s="55"/>
      <c r="HW23" s="48">
        <f t="shared" si="123"/>
        <v>0</v>
      </c>
      <c r="HX23" s="49"/>
      <c r="HY23" s="55"/>
      <c r="HZ23" s="48"/>
      <c r="IA23" s="58">
        <v>0.03</v>
      </c>
      <c r="IB23" s="108" t="s">
        <v>29</v>
      </c>
      <c r="IC23" s="48">
        <f t="shared" si="124"/>
        <v>0</v>
      </c>
      <c r="ID23" s="49">
        <f t="shared" si="125"/>
        <v>0</v>
      </c>
      <c r="IE23" s="54"/>
      <c r="IF23" s="49">
        <f t="shared" si="126"/>
        <v>0</v>
      </c>
      <c r="IG23" s="55"/>
      <c r="IH23" s="48">
        <f t="shared" si="127"/>
        <v>0</v>
      </c>
      <c r="II23" s="55"/>
      <c r="IJ23" s="56"/>
      <c r="IK23" s="57"/>
      <c r="IL23" s="48">
        <f t="shared" si="128"/>
        <v>0</v>
      </c>
      <c r="IM23" s="54"/>
      <c r="IN23" s="55"/>
      <c r="IO23" s="48">
        <f t="shared" si="129"/>
        <v>0</v>
      </c>
      <c r="IP23" s="49"/>
      <c r="IQ23" s="55"/>
      <c r="IR23" s="48"/>
      <c r="IS23" s="58"/>
      <c r="IT23" s="138">
        <f t="shared" si="130"/>
        <v>30.804597701149422</v>
      </c>
      <c r="IU23" s="138">
        <f t="shared" si="131"/>
        <v>13.33333333333333</v>
      </c>
    </row>
    <row r="24" spans="1:255" ht="20.25" customHeight="1">
      <c r="A24" s="143" t="s">
        <v>30</v>
      </c>
      <c r="B24" s="98">
        <f t="shared" si="0"/>
        <v>64.131</v>
      </c>
      <c r="C24" s="99">
        <f t="shared" si="1"/>
        <v>53.571</v>
      </c>
      <c r="D24" s="100">
        <f t="shared" si="2"/>
        <v>10.56</v>
      </c>
      <c r="E24" s="99">
        <f t="shared" si="3"/>
        <v>42.141</v>
      </c>
      <c r="F24" s="100">
        <f t="shared" si="4"/>
        <v>11.43</v>
      </c>
      <c r="G24" s="99">
        <f t="shared" si="5"/>
        <v>27.75</v>
      </c>
      <c r="H24" s="100">
        <f t="shared" si="6"/>
        <v>8.18</v>
      </c>
      <c r="I24" s="99">
        <f t="shared" si="7"/>
        <v>11.399999999999999</v>
      </c>
      <c r="J24" s="100">
        <f t="shared" si="8"/>
        <v>8.17</v>
      </c>
      <c r="K24" s="135">
        <f t="shared" si="9"/>
        <v>0.02</v>
      </c>
      <c r="L24" s="100">
        <f t="shared" si="10"/>
        <v>0.01</v>
      </c>
      <c r="M24" s="99">
        <f t="shared" si="11"/>
        <v>0.01</v>
      </c>
      <c r="N24" s="100">
        <f t="shared" si="12"/>
        <v>2.6399999999999997</v>
      </c>
      <c r="O24" s="99">
        <f t="shared" si="13"/>
        <v>1.17</v>
      </c>
      <c r="P24" s="100">
        <f t="shared" si="14"/>
        <v>1.47</v>
      </c>
      <c r="Q24" s="99">
        <f t="shared" si="15"/>
        <v>4.9</v>
      </c>
      <c r="R24" s="100">
        <f t="shared" si="16"/>
        <v>6.8309999999999995</v>
      </c>
      <c r="S24" s="91" t="s">
        <v>30</v>
      </c>
      <c r="T24" s="100">
        <f t="shared" si="38"/>
        <v>46.699999999999996</v>
      </c>
      <c r="U24" s="99">
        <f t="shared" si="39"/>
        <v>41.699999999999996</v>
      </c>
      <c r="V24" s="100">
        <f t="shared" si="40"/>
        <v>5</v>
      </c>
      <c r="W24" s="99">
        <f t="shared" si="41"/>
        <v>34.3</v>
      </c>
      <c r="X24" s="100">
        <f t="shared" si="42"/>
        <v>7.4</v>
      </c>
      <c r="Y24" s="96">
        <f t="shared" si="43"/>
        <v>26.069999999999997</v>
      </c>
      <c r="Z24" s="110">
        <f t="shared" si="44"/>
        <v>30.724971231300348</v>
      </c>
      <c r="AA24" s="100">
        <f t="shared" si="45"/>
        <v>8.01</v>
      </c>
      <c r="AB24" s="99">
        <f t="shared" si="46"/>
        <v>10.979999999999999</v>
      </c>
      <c r="AC24" s="100">
        <f t="shared" si="132"/>
        <v>7.079999999999999</v>
      </c>
      <c r="AD24" s="99">
        <f t="shared" si="47"/>
        <v>0</v>
      </c>
      <c r="AE24" s="100">
        <f t="shared" si="48"/>
        <v>0</v>
      </c>
      <c r="AF24" s="99">
        <f t="shared" si="49"/>
        <v>0</v>
      </c>
      <c r="AG24" s="100">
        <f t="shared" si="50"/>
        <v>0</v>
      </c>
      <c r="AH24" s="99">
        <f t="shared" si="51"/>
        <v>0</v>
      </c>
      <c r="AI24" s="100">
        <f t="shared" si="52"/>
        <v>0</v>
      </c>
      <c r="AJ24" s="99">
        <f t="shared" si="53"/>
        <v>4.9</v>
      </c>
      <c r="AK24" s="100">
        <f t="shared" si="54"/>
        <v>3.33</v>
      </c>
      <c r="AL24" s="91" t="s">
        <v>30</v>
      </c>
      <c r="AM24" s="58">
        <f t="shared" si="55"/>
        <v>46.629999999999995</v>
      </c>
      <c r="AN24" s="55">
        <f t="shared" si="56"/>
        <v>41.629999999999995</v>
      </c>
      <c r="AO24" s="58">
        <v>5</v>
      </c>
      <c r="AP24" s="55">
        <f t="shared" si="57"/>
        <v>34.23</v>
      </c>
      <c r="AQ24" s="118">
        <v>7.4</v>
      </c>
      <c r="AR24" s="58">
        <f t="shared" si="58"/>
        <v>25.999999999999996</v>
      </c>
      <c r="AS24" s="119">
        <v>7.99</v>
      </c>
      <c r="AT24" s="59">
        <v>10.95</v>
      </c>
      <c r="AU24" s="120">
        <v>7.06</v>
      </c>
      <c r="AV24" s="58">
        <f t="shared" si="59"/>
        <v>0</v>
      </c>
      <c r="AW24" s="54"/>
      <c r="AX24" s="57"/>
      <c r="AY24" s="58">
        <f t="shared" si="60"/>
        <v>0</v>
      </c>
      <c r="AZ24" s="54"/>
      <c r="BA24" s="57"/>
      <c r="BB24" s="58">
        <v>4.9</v>
      </c>
      <c r="BC24" s="58">
        <v>3.33</v>
      </c>
      <c r="BD24" s="94" t="s">
        <v>30</v>
      </c>
      <c r="BE24" s="58">
        <f t="shared" si="61"/>
        <v>0.07</v>
      </c>
      <c r="BF24" s="55">
        <f t="shared" si="62"/>
        <v>0.07</v>
      </c>
      <c r="BG24" s="58"/>
      <c r="BH24" s="55">
        <f t="shared" si="63"/>
        <v>0.07</v>
      </c>
      <c r="BI24" s="118"/>
      <c r="BJ24" s="58">
        <f t="shared" si="64"/>
        <v>0.07</v>
      </c>
      <c r="BK24" s="119">
        <v>0.02</v>
      </c>
      <c r="BL24" s="59">
        <v>0.03</v>
      </c>
      <c r="BM24" s="120">
        <v>0.02</v>
      </c>
      <c r="BN24" s="58">
        <f t="shared" si="65"/>
        <v>0</v>
      </c>
      <c r="BO24" s="54"/>
      <c r="BP24" s="57"/>
      <c r="BQ24" s="58">
        <f t="shared" si="66"/>
        <v>0</v>
      </c>
      <c r="BR24" s="54"/>
      <c r="BS24" s="57"/>
      <c r="BT24" s="58"/>
      <c r="BU24" s="54"/>
      <c r="BV24" s="91" t="s">
        <v>30</v>
      </c>
      <c r="BW24" s="100">
        <f t="shared" si="19"/>
        <v>11.96</v>
      </c>
      <c r="BX24" s="99">
        <f t="shared" si="20"/>
        <v>8.43</v>
      </c>
      <c r="BY24" s="100">
        <f t="shared" si="21"/>
        <v>3.5300000000000002</v>
      </c>
      <c r="BZ24" s="99">
        <f t="shared" si="22"/>
        <v>6.1</v>
      </c>
      <c r="CA24" s="100">
        <f t="shared" si="23"/>
        <v>2.33</v>
      </c>
      <c r="CB24" s="99">
        <f t="shared" si="24"/>
        <v>1.58</v>
      </c>
      <c r="CC24" s="100">
        <f t="shared" si="25"/>
        <v>0.17</v>
      </c>
      <c r="CD24" s="99">
        <f t="shared" si="26"/>
        <v>0.32</v>
      </c>
      <c r="CE24" s="100">
        <f t="shared" si="27"/>
        <v>1.09</v>
      </c>
      <c r="CF24" s="99">
        <f t="shared" si="28"/>
        <v>0.02</v>
      </c>
      <c r="CG24" s="100">
        <f t="shared" si="29"/>
        <v>0.01</v>
      </c>
      <c r="CH24" s="99">
        <f t="shared" si="30"/>
        <v>0.01</v>
      </c>
      <c r="CI24" s="100">
        <f t="shared" si="31"/>
        <v>1.45</v>
      </c>
      <c r="CJ24" s="99">
        <f t="shared" si="32"/>
        <v>0.69</v>
      </c>
      <c r="CK24" s="100">
        <f t="shared" si="33"/>
        <v>0.76</v>
      </c>
      <c r="CL24" s="99">
        <f t="shared" si="34"/>
        <v>0</v>
      </c>
      <c r="CM24" s="100">
        <f t="shared" si="35"/>
        <v>3.05</v>
      </c>
      <c r="CN24" s="91" t="s">
        <v>30</v>
      </c>
      <c r="CO24" s="58">
        <f t="shared" si="67"/>
        <v>5.640000000000001</v>
      </c>
      <c r="CP24" s="54">
        <f t="shared" si="68"/>
        <v>3.7</v>
      </c>
      <c r="CQ24" s="56">
        <v>1.94</v>
      </c>
      <c r="CR24" s="56">
        <f t="shared" si="69"/>
        <v>2.75</v>
      </c>
      <c r="CS24" s="120">
        <v>0.95</v>
      </c>
      <c r="CT24" s="58">
        <f t="shared" si="70"/>
        <v>1.4300000000000002</v>
      </c>
      <c r="CU24" s="119">
        <v>0.17</v>
      </c>
      <c r="CV24" s="59">
        <v>0.17</v>
      </c>
      <c r="CW24" s="120">
        <v>1.09</v>
      </c>
      <c r="CX24" s="127">
        <f t="shared" si="71"/>
        <v>0.02</v>
      </c>
      <c r="CY24" s="76">
        <v>0.01</v>
      </c>
      <c r="CZ24" s="128">
        <v>0.01</v>
      </c>
      <c r="DA24" s="58">
        <f t="shared" si="72"/>
        <v>0</v>
      </c>
      <c r="DB24" s="54"/>
      <c r="DC24" s="57"/>
      <c r="DD24" s="58"/>
      <c r="DE24" s="58">
        <v>1.3</v>
      </c>
      <c r="DF24" s="91" t="s">
        <v>30</v>
      </c>
      <c r="DG24" s="58">
        <f t="shared" si="73"/>
        <v>5.49</v>
      </c>
      <c r="DH24" s="54">
        <f t="shared" si="74"/>
        <v>4.12</v>
      </c>
      <c r="DI24" s="56">
        <v>1.37</v>
      </c>
      <c r="DJ24" s="56">
        <f t="shared" si="36"/>
        <v>2.86</v>
      </c>
      <c r="DK24" s="120">
        <v>1.26</v>
      </c>
      <c r="DL24" s="58">
        <f t="shared" si="75"/>
        <v>0.15</v>
      </c>
      <c r="DM24" s="119"/>
      <c r="DN24" s="59">
        <v>0.15</v>
      </c>
      <c r="DO24" s="120"/>
      <c r="DP24" s="58">
        <f t="shared" si="76"/>
        <v>0</v>
      </c>
      <c r="DQ24" s="54"/>
      <c r="DR24" s="57"/>
      <c r="DS24" s="58">
        <f t="shared" si="77"/>
        <v>1.45</v>
      </c>
      <c r="DT24" s="54">
        <v>0.69</v>
      </c>
      <c r="DU24" s="57">
        <v>0.76</v>
      </c>
      <c r="DV24" s="58"/>
      <c r="DW24" s="58">
        <v>1.26</v>
      </c>
      <c r="DX24" s="91" t="s">
        <v>30</v>
      </c>
      <c r="DY24" s="58">
        <f t="shared" si="78"/>
        <v>0</v>
      </c>
      <c r="DZ24" s="54">
        <f t="shared" si="79"/>
        <v>0</v>
      </c>
      <c r="EA24" s="56"/>
      <c r="EB24" s="56">
        <f t="shared" si="80"/>
        <v>0</v>
      </c>
      <c r="EC24" s="120"/>
      <c r="ED24" s="58">
        <f t="shared" si="81"/>
        <v>0</v>
      </c>
      <c r="EE24" s="119"/>
      <c r="EF24" s="59"/>
      <c r="EG24" s="120"/>
      <c r="EH24" s="58">
        <f t="shared" si="82"/>
        <v>0</v>
      </c>
      <c r="EI24" s="54"/>
      <c r="EJ24" s="57"/>
      <c r="EK24" s="58">
        <f t="shared" si="83"/>
        <v>0</v>
      </c>
      <c r="EL24" s="54"/>
      <c r="EM24" s="57"/>
      <c r="EN24" s="58"/>
      <c r="EO24" s="58"/>
      <c r="EP24" s="91" t="s">
        <v>30</v>
      </c>
      <c r="EQ24" s="58">
        <f t="shared" si="84"/>
        <v>0</v>
      </c>
      <c r="ER24" s="54">
        <f t="shared" si="85"/>
        <v>0</v>
      </c>
      <c r="ES24" s="56"/>
      <c r="ET24" s="56">
        <f t="shared" si="86"/>
        <v>0</v>
      </c>
      <c r="EU24" s="120"/>
      <c r="EV24" s="58">
        <f t="shared" si="87"/>
        <v>0</v>
      </c>
      <c r="EW24" s="119"/>
      <c r="EX24" s="59"/>
      <c r="EY24" s="120"/>
      <c r="EZ24" s="58">
        <f t="shared" si="88"/>
        <v>0</v>
      </c>
      <c r="FA24" s="54"/>
      <c r="FB24" s="57"/>
      <c r="FC24" s="58">
        <f t="shared" si="89"/>
        <v>0</v>
      </c>
      <c r="FD24" s="54"/>
      <c r="FE24" s="57"/>
      <c r="FF24" s="58"/>
      <c r="FG24" s="58"/>
      <c r="FH24" s="93" t="s">
        <v>30</v>
      </c>
      <c r="FI24" s="58">
        <f t="shared" si="90"/>
        <v>0.83</v>
      </c>
      <c r="FJ24" s="54">
        <f t="shared" si="91"/>
        <v>0.61</v>
      </c>
      <c r="FK24" s="56">
        <v>0.22</v>
      </c>
      <c r="FL24" s="56">
        <f t="shared" si="92"/>
        <v>0.49</v>
      </c>
      <c r="FM24" s="120">
        <v>0.12</v>
      </c>
      <c r="FN24" s="58">
        <f t="shared" si="93"/>
        <v>0</v>
      </c>
      <c r="FO24" s="119"/>
      <c r="FP24" s="59"/>
      <c r="FQ24" s="120"/>
      <c r="FR24" s="58">
        <f t="shared" si="94"/>
        <v>0</v>
      </c>
      <c r="FS24" s="54"/>
      <c r="FT24" s="57"/>
      <c r="FU24" s="58">
        <f t="shared" si="95"/>
        <v>0</v>
      </c>
      <c r="FV24" s="54"/>
      <c r="FW24" s="57"/>
      <c r="FX24" s="58"/>
      <c r="FY24" s="58">
        <v>0.49</v>
      </c>
      <c r="FZ24" s="91" t="s">
        <v>30</v>
      </c>
      <c r="GA24" s="100">
        <f t="shared" si="96"/>
        <v>5.471</v>
      </c>
      <c r="GB24" s="99">
        <f t="shared" si="97"/>
        <v>3.441</v>
      </c>
      <c r="GC24" s="100">
        <f t="shared" si="133"/>
        <v>2.03</v>
      </c>
      <c r="GD24" s="99">
        <f t="shared" si="98"/>
        <v>1.741</v>
      </c>
      <c r="GE24" s="100">
        <f t="shared" si="99"/>
        <v>1.7</v>
      </c>
      <c r="GF24" s="99">
        <f>GX24+HP24+IH24</f>
        <v>0.1</v>
      </c>
      <c r="GG24" s="100">
        <f t="shared" si="101"/>
        <v>0</v>
      </c>
      <c r="GH24" s="99">
        <f t="shared" si="102"/>
        <v>0.1</v>
      </c>
      <c r="GI24" s="100">
        <f t="shared" si="103"/>
        <v>0</v>
      </c>
      <c r="GJ24" s="99">
        <f t="shared" si="104"/>
        <v>0</v>
      </c>
      <c r="GK24" s="100">
        <f t="shared" si="105"/>
        <v>0</v>
      </c>
      <c r="GL24" s="99">
        <f t="shared" si="106"/>
        <v>0</v>
      </c>
      <c r="GM24" s="100">
        <f t="shared" si="107"/>
        <v>1.19</v>
      </c>
      <c r="GN24" s="99">
        <f t="shared" si="108"/>
        <v>0.48</v>
      </c>
      <c r="GO24" s="100">
        <f t="shared" si="109"/>
        <v>0.71</v>
      </c>
      <c r="GP24" s="99">
        <f t="shared" si="110"/>
        <v>0</v>
      </c>
      <c r="GQ24" s="100">
        <f t="shared" si="111"/>
        <v>0.451</v>
      </c>
      <c r="GR24" s="91" t="s">
        <v>30</v>
      </c>
      <c r="GS24" s="82">
        <f t="shared" si="112"/>
        <v>2.85</v>
      </c>
      <c r="GT24" s="83">
        <f t="shared" si="113"/>
        <v>2.02</v>
      </c>
      <c r="GU24" s="84">
        <v>0.83</v>
      </c>
      <c r="GV24" s="83">
        <f t="shared" si="114"/>
        <v>1.02</v>
      </c>
      <c r="GW24" s="85">
        <v>1</v>
      </c>
      <c r="GX24" s="82">
        <f t="shared" si="115"/>
        <v>0</v>
      </c>
      <c r="GY24" s="85"/>
      <c r="GZ24" s="86"/>
      <c r="HA24" s="87"/>
      <c r="HB24" s="82">
        <f t="shared" si="116"/>
        <v>0</v>
      </c>
      <c r="HC24" s="84"/>
      <c r="HD24" s="88"/>
      <c r="HE24" s="82">
        <f t="shared" si="117"/>
        <v>1.02</v>
      </c>
      <c r="HF24" s="83">
        <v>0.45</v>
      </c>
      <c r="HG24" s="88">
        <v>0.57</v>
      </c>
      <c r="HH24" s="82"/>
      <c r="HI24" s="89"/>
      <c r="HJ24" s="91" t="s">
        <v>30</v>
      </c>
      <c r="HK24" s="58">
        <f t="shared" si="118"/>
        <v>2.6209999999999996</v>
      </c>
      <c r="HL24" s="54">
        <f t="shared" si="119"/>
        <v>1.4209999999999998</v>
      </c>
      <c r="HM24" s="56">
        <v>1.2</v>
      </c>
      <c r="HN24" s="56">
        <f t="shared" si="120"/>
        <v>0.721</v>
      </c>
      <c r="HO24" s="120">
        <v>0.7</v>
      </c>
      <c r="HP24" s="58">
        <f t="shared" si="121"/>
        <v>0.1</v>
      </c>
      <c r="HQ24" s="119"/>
      <c r="HR24" s="59">
        <v>0.1</v>
      </c>
      <c r="HS24" s="120"/>
      <c r="HT24" s="58">
        <f t="shared" si="122"/>
        <v>0</v>
      </c>
      <c r="HU24" s="54"/>
      <c r="HV24" s="57"/>
      <c r="HW24" s="58">
        <f t="shared" si="123"/>
        <v>0.17</v>
      </c>
      <c r="HX24" s="54">
        <v>0.03</v>
      </c>
      <c r="HY24" s="57">
        <v>0.14</v>
      </c>
      <c r="HZ24" s="58"/>
      <c r="IA24" s="58">
        <v>0.451</v>
      </c>
      <c r="IB24" s="91" t="s">
        <v>30</v>
      </c>
      <c r="IC24" s="58">
        <f t="shared" si="124"/>
        <v>0</v>
      </c>
      <c r="ID24" s="54">
        <f t="shared" si="125"/>
        <v>0</v>
      </c>
      <c r="IE24" s="56"/>
      <c r="IF24" s="56">
        <f>IS24+IR24+IO24+IL24+IH24</f>
        <v>0</v>
      </c>
      <c r="IG24" s="120"/>
      <c r="IH24" s="58">
        <f>II24+IJ24+IK24</f>
        <v>0</v>
      </c>
      <c r="II24" s="119"/>
      <c r="IJ24" s="59"/>
      <c r="IK24" s="120"/>
      <c r="IL24" s="58">
        <f t="shared" si="128"/>
        <v>0</v>
      </c>
      <c r="IM24" s="54"/>
      <c r="IN24" s="57"/>
      <c r="IO24" s="58">
        <f t="shared" si="129"/>
        <v>0</v>
      </c>
      <c r="IP24" s="54"/>
      <c r="IQ24" s="57"/>
      <c r="IR24" s="58"/>
      <c r="IS24" s="58"/>
      <c r="IT24" s="138">
        <f t="shared" si="130"/>
        <v>29.61630695443645</v>
      </c>
      <c r="IU24" s="138">
        <f t="shared" si="131"/>
        <v>25.354609929078016</v>
      </c>
    </row>
    <row r="25" spans="1:255" ht="20.25" customHeight="1">
      <c r="A25" s="140" t="s">
        <v>94</v>
      </c>
      <c r="B25" s="98">
        <f t="shared" si="0"/>
        <v>5.398</v>
      </c>
      <c r="C25" s="99">
        <f t="shared" si="1"/>
        <v>4.598</v>
      </c>
      <c r="D25" s="100">
        <f t="shared" si="2"/>
        <v>0.8</v>
      </c>
      <c r="E25" s="99">
        <f t="shared" si="3"/>
        <v>3.231</v>
      </c>
      <c r="F25" s="100">
        <f t="shared" si="4"/>
        <v>1.367</v>
      </c>
      <c r="G25" s="99">
        <f t="shared" si="5"/>
        <v>0.8380000000000001</v>
      </c>
      <c r="H25" s="100">
        <f t="shared" si="6"/>
        <v>0.2</v>
      </c>
      <c r="I25" s="99">
        <f t="shared" si="7"/>
        <v>0.293</v>
      </c>
      <c r="J25" s="100">
        <f t="shared" si="8"/>
        <v>0.345</v>
      </c>
      <c r="K25" s="135">
        <f t="shared" si="9"/>
        <v>0</v>
      </c>
      <c r="L25" s="100">
        <f t="shared" si="10"/>
        <v>0</v>
      </c>
      <c r="M25" s="99">
        <f t="shared" si="11"/>
        <v>0</v>
      </c>
      <c r="N25" s="100">
        <f t="shared" si="12"/>
        <v>1.6909999999999998</v>
      </c>
      <c r="O25" s="99">
        <f t="shared" si="13"/>
        <v>0.809</v>
      </c>
      <c r="P25" s="100">
        <f t="shared" si="14"/>
        <v>0.882</v>
      </c>
      <c r="Q25" s="99">
        <f t="shared" si="15"/>
        <v>0</v>
      </c>
      <c r="R25" s="100">
        <f t="shared" si="16"/>
        <v>0.702</v>
      </c>
      <c r="S25" s="93" t="s">
        <v>90</v>
      </c>
      <c r="T25" s="100">
        <f t="shared" si="38"/>
        <v>1.7309999999999999</v>
      </c>
      <c r="U25" s="99">
        <f t="shared" si="39"/>
        <v>1.49</v>
      </c>
      <c r="V25" s="100">
        <f t="shared" si="40"/>
        <v>0.241</v>
      </c>
      <c r="W25" s="99">
        <f t="shared" si="41"/>
        <v>1.2349999999999999</v>
      </c>
      <c r="X25" s="100">
        <f t="shared" si="42"/>
        <v>0.255</v>
      </c>
      <c r="Y25" s="96">
        <f t="shared" si="43"/>
        <v>0.8380000000000001</v>
      </c>
      <c r="Z25" s="110"/>
      <c r="AA25" s="100">
        <f t="shared" si="45"/>
        <v>0.2</v>
      </c>
      <c r="AB25" s="99">
        <f t="shared" si="46"/>
        <v>0.293</v>
      </c>
      <c r="AC25" s="100">
        <f t="shared" si="132"/>
        <v>0.345</v>
      </c>
      <c r="AD25" s="99">
        <f t="shared" si="47"/>
        <v>0</v>
      </c>
      <c r="AE25" s="100">
        <f t="shared" si="48"/>
        <v>0</v>
      </c>
      <c r="AF25" s="99">
        <f t="shared" si="49"/>
        <v>0</v>
      </c>
      <c r="AG25" s="100">
        <f t="shared" si="50"/>
        <v>0</v>
      </c>
      <c r="AH25" s="99">
        <f t="shared" si="51"/>
        <v>0</v>
      </c>
      <c r="AI25" s="100">
        <f t="shared" si="52"/>
        <v>0</v>
      </c>
      <c r="AJ25" s="99">
        <f t="shared" si="53"/>
        <v>0</v>
      </c>
      <c r="AK25" s="100">
        <f t="shared" si="54"/>
        <v>0.397</v>
      </c>
      <c r="AL25" s="93" t="s">
        <v>90</v>
      </c>
      <c r="AM25" s="58">
        <f t="shared" si="55"/>
        <v>0.93</v>
      </c>
      <c r="AN25" s="55">
        <f t="shared" si="56"/>
        <v>0.799</v>
      </c>
      <c r="AO25" s="58">
        <v>0.131</v>
      </c>
      <c r="AP25" s="55">
        <f t="shared" si="57"/>
        <v>0.638</v>
      </c>
      <c r="AQ25" s="118">
        <v>0.161</v>
      </c>
      <c r="AR25" s="58">
        <f t="shared" si="58"/>
        <v>0.502</v>
      </c>
      <c r="AS25" s="119">
        <v>0.099</v>
      </c>
      <c r="AT25" s="59">
        <v>0.176</v>
      </c>
      <c r="AU25" s="120">
        <v>0.227</v>
      </c>
      <c r="AV25" s="58">
        <f t="shared" si="59"/>
        <v>0</v>
      </c>
      <c r="AW25" s="54"/>
      <c r="AX25" s="57"/>
      <c r="AY25" s="58">
        <f t="shared" si="60"/>
        <v>0</v>
      </c>
      <c r="AZ25" s="54"/>
      <c r="BA25" s="57"/>
      <c r="BB25" s="58"/>
      <c r="BC25" s="58">
        <v>0.136</v>
      </c>
      <c r="BD25" s="93" t="s">
        <v>90</v>
      </c>
      <c r="BE25" s="58">
        <f t="shared" si="61"/>
        <v>0.8009999999999999</v>
      </c>
      <c r="BF25" s="55">
        <f t="shared" si="62"/>
        <v>0.691</v>
      </c>
      <c r="BG25" s="58">
        <v>0.11</v>
      </c>
      <c r="BH25" s="55">
        <f t="shared" si="63"/>
        <v>0.597</v>
      </c>
      <c r="BI25" s="118">
        <v>0.094</v>
      </c>
      <c r="BJ25" s="58">
        <f t="shared" si="64"/>
        <v>0.336</v>
      </c>
      <c r="BK25" s="119">
        <v>0.101</v>
      </c>
      <c r="BL25" s="59">
        <v>0.117</v>
      </c>
      <c r="BM25" s="120">
        <v>0.118</v>
      </c>
      <c r="BN25" s="58">
        <f t="shared" si="65"/>
        <v>0</v>
      </c>
      <c r="BO25" s="54"/>
      <c r="BP25" s="57"/>
      <c r="BQ25" s="58">
        <f t="shared" si="66"/>
        <v>0</v>
      </c>
      <c r="BR25" s="54"/>
      <c r="BS25" s="57"/>
      <c r="BT25" s="58"/>
      <c r="BU25" s="54">
        <v>0.261</v>
      </c>
      <c r="BV25" s="93" t="s">
        <v>90</v>
      </c>
      <c r="BW25" s="100">
        <f t="shared" si="19"/>
        <v>0.117</v>
      </c>
      <c r="BX25" s="99">
        <f t="shared" si="20"/>
        <v>0.08</v>
      </c>
      <c r="BY25" s="100">
        <f t="shared" si="21"/>
        <v>0.037000000000000005</v>
      </c>
      <c r="BZ25" s="99">
        <f t="shared" si="22"/>
        <v>0.025</v>
      </c>
      <c r="CA25" s="100">
        <f t="shared" si="23"/>
        <v>0.055</v>
      </c>
      <c r="CB25" s="99">
        <f t="shared" si="24"/>
        <v>0</v>
      </c>
      <c r="CC25" s="100">
        <f t="shared" si="25"/>
        <v>0</v>
      </c>
      <c r="CD25" s="99">
        <f t="shared" si="26"/>
        <v>0</v>
      </c>
      <c r="CE25" s="100">
        <f t="shared" si="27"/>
        <v>0</v>
      </c>
      <c r="CF25" s="99">
        <f t="shared" si="28"/>
        <v>0</v>
      </c>
      <c r="CG25" s="100">
        <f t="shared" si="29"/>
        <v>0</v>
      </c>
      <c r="CH25" s="99">
        <f t="shared" si="30"/>
        <v>0</v>
      </c>
      <c r="CI25" s="100">
        <f t="shared" si="31"/>
        <v>0.025</v>
      </c>
      <c r="CJ25" s="99">
        <f t="shared" si="32"/>
        <v>0.006</v>
      </c>
      <c r="CK25" s="100">
        <f t="shared" si="33"/>
        <v>0.019</v>
      </c>
      <c r="CL25" s="99">
        <f t="shared" si="34"/>
        <v>0</v>
      </c>
      <c r="CM25" s="100">
        <f t="shared" si="35"/>
        <v>0</v>
      </c>
      <c r="CN25" s="93" t="s">
        <v>90</v>
      </c>
      <c r="CO25" s="58">
        <f t="shared" si="67"/>
        <v>0.006</v>
      </c>
      <c r="CP25" s="54">
        <f t="shared" si="68"/>
        <v>0.003</v>
      </c>
      <c r="CQ25" s="56">
        <v>0.003</v>
      </c>
      <c r="CR25" s="56">
        <f t="shared" si="69"/>
        <v>0</v>
      </c>
      <c r="CS25" s="120">
        <v>0.003</v>
      </c>
      <c r="CT25" s="58">
        <f t="shared" si="70"/>
        <v>0</v>
      </c>
      <c r="CU25" s="119"/>
      <c r="CV25" s="59"/>
      <c r="CW25" s="120"/>
      <c r="CX25" s="127">
        <f t="shared" si="71"/>
        <v>0</v>
      </c>
      <c r="CY25" s="76"/>
      <c r="CZ25" s="128"/>
      <c r="DA25" s="58">
        <f t="shared" si="72"/>
        <v>0</v>
      </c>
      <c r="DB25" s="54"/>
      <c r="DC25" s="57"/>
      <c r="DD25" s="58"/>
      <c r="DE25" s="58"/>
      <c r="DF25" s="93" t="s">
        <v>90</v>
      </c>
      <c r="DG25" s="58">
        <f t="shared" si="73"/>
        <v>0.111</v>
      </c>
      <c r="DH25" s="54">
        <f t="shared" si="74"/>
        <v>0.077</v>
      </c>
      <c r="DI25" s="56">
        <v>0.034</v>
      </c>
      <c r="DJ25" s="56">
        <f t="shared" si="36"/>
        <v>0.025</v>
      </c>
      <c r="DK25" s="120">
        <v>0.052</v>
      </c>
      <c r="DL25" s="58">
        <f t="shared" si="75"/>
        <v>0</v>
      </c>
      <c r="DM25" s="119"/>
      <c r="DN25" s="59"/>
      <c r="DO25" s="120"/>
      <c r="DP25" s="58">
        <f t="shared" si="76"/>
        <v>0</v>
      </c>
      <c r="DQ25" s="54"/>
      <c r="DR25" s="57"/>
      <c r="DS25" s="58">
        <f t="shared" si="77"/>
        <v>0.025</v>
      </c>
      <c r="DT25" s="54">
        <v>0.006</v>
      </c>
      <c r="DU25" s="57">
        <v>0.019</v>
      </c>
      <c r="DV25" s="58"/>
      <c r="DW25" s="58"/>
      <c r="DX25" s="93" t="s">
        <v>90</v>
      </c>
      <c r="DY25" s="58">
        <f t="shared" si="78"/>
        <v>0</v>
      </c>
      <c r="DZ25" s="54">
        <f t="shared" si="79"/>
        <v>0</v>
      </c>
      <c r="EA25" s="56"/>
      <c r="EB25" s="56">
        <f t="shared" si="80"/>
        <v>0</v>
      </c>
      <c r="EC25" s="120"/>
      <c r="ED25" s="58">
        <f t="shared" si="81"/>
        <v>0</v>
      </c>
      <c r="EE25" s="119"/>
      <c r="EF25" s="59"/>
      <c r="EG25" s="120"/>
      <c r="EH25" s="58">
        <f t="shared" si="82"/>
        <v>0</v>
      </c>
      <c r="EI25" s="54"/>
      <c r="EJ25" s="57"/>
      <c r="EK25" s="58">
        <f t="shared" si="83"/>
        <v>0</v>
      </c>
      <c r="EL25" s="54"/>
      <c r="EM25" s="57"/>
      <c r="EN25" s="58"/>
      <c r="EO25" s="58"/>
      <c r="EP25" s="93" t="s">
        <v>90</v>
      </c>
      <c r="EQ25" s="58">
        <f t="shared" si="84"/>
        <v>0</v>
      </c>
      <c r="ER25" s="54">
        <f t="shared" si="85"/>
        <v>0</v>
      </c>
      <c r="ES25" s="56"/>
      <c r="ET25" s="56">
        <f t="shared" si="86"/>
        <v>0</v>
      </c>
      <c r="EU25" s="120"/>
      <c r="EV25" s="58">
        <f t="shared" si="87"/>
        <v>0</v>
      </c>
      <c r="EW25" s="119"/>
      <c r="EX25" s="59"/>
      <c r="EY25" s="120"/>
      <c r="EZ25" s="58">
        <f t="shared" si="88"/>
        <v>0</v>
      </c>
      <c r="FA25" s="54"/>
      <c r="FB25" s="57"/>
      <c r="FC25" s="58">
        <f t="shared" si="89"/>
        <v>0</v>
      </c>
      <c r="FD25" s="54"/>
      <c r="FE25" s="57"/>
      <c r="FF25" s="58"/>
      <c r="FG25" s="58"/>
      <c r="FH25" s="93" t="s">
        <v>90</v>
      </c>
      <c r="FI25" s="58">
        <f t="shared" si="90"/>
        <v>0</v>
      </c>
      <c r="FJ25" s="54">
        <f t="shared" si="91"/>
        <v>0</v>
      </c>
      <c r="FK25" s="56"/>
      <c r="FL25" s="56">
        <f t="shared" si="92"/>
        <v>0</v>
      </c>
      <c r="FM25" s="120"/>
      <c r="FN25" s="58">
        <f t="shared" si="93"/>
        <v>0</v>
      </c>
      <c r="FO25" s="119"/>
      <c r="FP25" s="59"/>
      <c r="FQ25" s="120"/>
      <c r="FR25" s="58">
        <f t="shared" si="94"/>
        <v>0</v>
      </c>
      <c r="FS25" s="54"/>
      <c r="FT25" s="57"/>
      <c r="FU25" s="58">
        <f t="shared" si="95"/>
        <v>0</v>
      </c>
      <c r="FV25" s="54"/>
      <c r="FW25" s="57"/>
      <c r="FX25" s="58"/>
      <c r="FY25" s="58"/>
      <c r="FZ25" s="93" t="s">
        <v>90</v>
      </c>
      <c r="GA25" s="100">
        <f t="shared" si="96"/>
        <v>3.5499999999999994</v>
      </c>
      <c r="GB25" s="99">
        <f t="shared" si="97"/>
        <v>3.0279999999999996</v>
      </c>
      <c r="GC25" s="100">
        <f t="shared" si="133"/>
        <v>0.522</v>
      </c>
      <c r="GD25" s="99">
        <f t="shared" si="98"/>
        <v>1.9709999999999999</v>
      </c>
      <c r="GE25" s="100">
        <f t="shared" si="99"/>
        <v>1.057</v>
      </c>
      <c r="GF25" s="99">
        <f t="shared" si="100"/>
        <v>0</v>
      </c>
      <c r="GG25" s="100">
        <f>GY25+HQ25+II25</f>
        <v>0</v>
      </c>
      <c r="GH25" s="99">
        <f t="shared" si="102"/>
        <v>0</v>
      </c>
      <c r="GI25" s="100">
        <f t="shared" si="103"/>
        <v>0</v>
      </c>
      <c r="GJ25" s="99">
        <f t="shared" si="104"/>
        <v>0</v>
      </c>
      <c r="GK25" s="100">
        <f t="shared" si="105"/>
        <v>0</v>
      </c>
      <c r="GL25" s="99">
        <f t="shared" si="106"/>
        <v>0</v>
      </c>
      <c r="GM25" s="100">
        <f t="shared" si="107"/>
        <v>1.666</v>
      </c>
      <c r="GN25" s="99">
        <f t="shared" si="108"/>
        <v>0.803</v>
      </c>
      <c r="GO25" s="100">
        <f t="shared" si="109"/>
        <v>0.863</v>
      </c>
      <c r="GP25" s="99">
        <f t="shared" si="110"/>
        <v>0</v>
      </c>
      <c r="GQ25" s="100">
        <f t="shared" si="111"/>
        <v>0.305</v>
      </c>
      <c r="GR25" s="93" t="s">
        <v>90</v>
      </c>
      <c r="GS25" s="58">
        <f t="shared" si="112"/>
        <v>3.4959999999999996</v>
      </c>
      <c r="GT25" s="54">
        <f t="shared" si="113"/>
        <v>3.018</v>
      </c>
      <c r="GU25" s="56">
        <v>0.478</v>
      </c>
      <c r="GV25" s="56">
        <f t="shared" si="114"/>
        <v>1.966</v>
      </c>
      <c r="GW25" s="120">
        <v>1.052</v>
      </c>
      <c r="GX25" s="58">
        <f t="shared" si="115"/>
        <v>0</v>
      </c>
      <c r="GY25" s="119"/>
      <c r="GZ25" s="59"/>
      <c r="HA25" s="120"/>
      <c r="HB25" s="58">
        <f t="shared" si="116"/>
        <v>0</v>
      </c>
      <c r="HC25" s="54"/>
      <c r="HD25" s="57"/>
      <c r="HE25" s="58">
        <f t="shared" si="117"/>
        <v>1.666</v>
      </c>
      <c r="HF25" s="54">
        <v>0.803</v>
      </c>
      <c r="HG25" s="57">
        <v>0.863</v>
      </c>
      <c r="HH25" s="58"/>
      <c r="HI25" s="58">
        <v>0.3</v>
      </c>
      <c r="HJ25" s="93" t="s">
        <v>90</v>
      </c>
      <c r="HK25" s="58">
        <f t="shared" si="118"/>
        <v>0.047999999999999994</v>
      </c>
      <c r="HL25" s="54">
        <f t="shared" si="119"/>
        <v>0.005</v>
      </c>
      <c r="HM25" s="56">
        <v>0.043</v>
      </c>
      <c r="HN25" s="56">
        <f t="shared" si="120"/>
        <v>0.005</v>
      </c>
      <c r="HO25" s="120"/>
      <c r="HP25" s="58">
        <f t="shared" si="121"/>
        <v>0</v>
      </c>
      <c r="HQ25" s="119"/>
      <c r="HR25" s="59"/>
      <c r="HS25" s="120"/>
      <c r="HT25" s="58">
        <f t="shared" si="122"/>
        <v>0</v>
      </c>
      <c r="HU25" s="54"/>
      <c r="HV25" s="57"/>
      <c r="HW25" s="58">
        <f t="shared" si="123"/>
        <v>0</v>
      </c>
      <c r="HX25" s="54"/>
      <c r="HY25" s="57"/>
      <c r="HZ25" s="58"/>
      <c r="IA25" s="58">
        <v>0.005</v>
      </c>
      <c r="IB25" s="93" t="s">
        <v>90</v>
      </c>
      <c r="IC25" s="58">
        <f t="shared" si="124"/>
        <v>0.006</v>
      </c>
      <c r="ID25" s="54">
        <f t="shared" si="125"/>
        <v>0.005</v>
      </c>
      <c r="IE25" s="56">
        <v>0.001</v>
      </c>
      <c r="IF25" s="56">
        <f t="shared" si="126"/>
        <v>0</v>
      </c>
      <c r="IG25" s="120">
        <v>0.005</v>
      </c>
      <c r="IH25" s="58">
        <f>II25+IJ25+IK25</f>
        <v>0</v>
      </c>
      <c r="II25" s="119"/>
      <c r="IJ25" s="59"/>
      <c r="IK25" s="120"/>
      <c r="IL25" s="58">
        <f t="shared" si="128"/>
        <v>0</v>
      </c>
      <c r="IM25" s="54"/>
      <c r="IN25" s="57"/>
      <c r="IO25" s="58">
        <f t="shared" si="129"/>
        <v>0</v>
      </c>
      <c r="IP25" s="54"/>
      <c r="IQ25" s="57"/>
      <c r="IR25" s="58"/>
      <c r="IS25" s="58"/>
      <c r="IT25" s="138">
        <f t="shared" si="130"/>
        <v>46.88106459661769</v>
      </c>
      <c r="IU25" s="138">
        <f t="shared" si="131"/>
        <v>0</v>
      </c>
    </row>
    <row r="26" spans="1:255" ht="20.25" customHeight="1" thickBot="1">
      <c r="A26" s="141" t="s">
        <v>91</v>
      </c>
      <c r="B26" s="102">
        <f t="shared" si="0"/>
        <v>16.06</v>
      </c>
      <c r="C26" s="103">
        <f t="shared" si="1"/>
        <v>11.989999999999998</v>
      </c>
      <c r="D26" s="104">
        <f t="shared" si="2"/>
        <v>4.07</v>
      </c>
      <c r="E26" s="103">
        <f t="shared" si="3"/>
        <v>10.89</v>
      </c>
      <c r="F26" s="104">
        <f t="shared" si="4"/>
        <v>1.1</v>
      </c>
      <c r="G26" s="103">
        <f t="shared" si="5"/>
        <v>6.09</v>
      </c>
      <c r="H26" s="104">
        <f t="shared" si="6"/>
        <v>1.17</v>
      </c>
      <c r="I26" s="103">
        <f t="shared" si="7"/>
        <v>2.7399999999999998</v>
      </c>
      <c r="J26" s="104">
        <f t="shared" si="8"/>
        <v>2.1799999999999997</v>
      </c>
      <c r="K26" s="136">
        <f t="shared" si="9"/>
        <v>0</v>
      </c>
      <c r="L26" s="104">
        <f t="shared" si="10"/>
        <v>0</v>
      </c>
      <c r="M26" s="103">
        <f t="shared" si="11"/>
        <v>0</v>
      </c>
      <c r="N26" s="104">
        <f t="shared" si="12"/>
        <v>1.2</v>
      </c>
      <c r="O26" s="103">
        <f t="shared" si="13"/>
        <v>0.5</v>
      </c>
      <c r="P26" s="104">
        <f t="shared" si="14"/>
        <v>0.6</v>
      </c>
      <c r="Q26" s="103">
        <f t="shared" si="15"/>
        <v>1.4</v>
      </c>
      <c r="R26" s="104">
        <f t="shared" si="16"/>
        <v>2.2</v>
      </c>
      <c r="S26" s="94" t="s">
        <v>91</v>
      </c>
      <c r="T26" s="104">
        <f t="shared" si="38"/>
        <v>12.53</v>
      </c>
      <c r="U26" s="103">
        <f t="shared" si="39"/>
        <v>10.03</v>
      </c>
      <c r="V26" s="104">
        <f t="shared" si="40"/>
        <v>2.5</v>
      </c>
      <c r="W26" s="103">
        <f t="shared" si="41"/>
        <v>9.33</v>
      </c>
      <c r="X26" s="104">
        <f t="shared" si="42"/>
        <v>0.7</v>
      </c>
      <c r="Y26" s="112">
        <f t="shared" si="43"/>
        <v>5.7299999999999995</v>
      </c>
      <c r="Z26" s="113"/>
      <c r="AA26" s="104">
        <f t="shared" si="45"/>
        <v>1.15</v>
      </c>
      <c r="AB26" s="103">
        <f t="shared" si="46"/>
        <v>2.63</v>
      </c>
      <c r="AC26" s="104">
        <f t="shared" si="132"/>
        <v>1.95</v>
      </c>
      <c r="AD26" s="103">
        <f t="shared" si="47"/>
        <v>0</v>
      </c>
      <c r="AE26" s="104">
        <f t="shared" si="48"/>
        <v>0</v>
      </c>
      <c r="AF26" s="103">
        <f t="shared" si="49"/>
        <v>0</v>
      </c>
      <c r="AG26" s="104">
        <f t="shared" si="50"/>
        <v>0</v>
      </c>
      <c r="AH26" s="103">
        <f t="shared" si="51"/>
        <v>0</v>
      </c>
      <c r="AI26" s="104">
        <f t="shared" si="52"/>
        <v>0</v>
      </c>
      <c r="AJ26" s="103">
        <f t="shared" si="53"/>
        <v>1.4</v>
      </c>
      <c r="AK26" s="104">
        <f t="shared" si="54"/>
        <v>2.2</v>
      </c>
      <c r="AL26" s="94" t="s">
        <v>91</v>
      </c>
      <c r="AM26" s="89">
        <f t="shared" si="55"/>
        <v>12.53</v>
      </c>
      <c r="AN26" s="88">
        <f t="shared" si="56"/>
        <v>10.03</v>
      </c>
      <c r="AO26" s="89">
        <v>2.5</v>
      </c>
      <c r="AP26" s="88">
        <f t="shared" si="57"/>
        <v>9.33</v>
      </c>
      <c r="AQ26" s="122">
        <v>0.7</v>
      </c>
      <c r="AR26" s="89">
        <f t="shared" si="58"/>
        <v>5.7299999999999995</v>
      </c>
      <c r="AS26" s="123">
        <v>1.15</v>
      </c>
      <c r="AT26" s="86">
        <v>2.63</v>
      </c>
      <c r="AU26" s="87">
        <v>1.95</v>
      </c>
      <c r="AV26" s="89">
        <f t="shared" si="59"/>
        <v>0</v>
      </c>
      <c r="AW26" s="84"/>
      <c r="AX26" s="124"/>
      <c r="AY26" s="89">
        <f t="shared" si="60"/>
        <v>0</v>
      </c>
      <c r="AZ26" s="84"/>
      <c r="BA26" s="124"/>
      <c r="BB26" s="89">
        <v>1.4</v>
      </c>
      <c r="BC26" s="89">
        <v>2.2</v>
      </c>
      <c r="BD26" s="94" t="s">
        <v>91</v>
      </c>
      <c r="BE26" s="89">
        <f t="shared" si="61"/>
        <v>0</v>
      </c>
      <c r="BF26" s="88">
        <f t="shared" si="62"/>
        <v>0</v>
      </c>
      <c r="BG26" s="89"/>
      <c r="BH26" s="88">
        <f t="shared" si="63"/>
        <v>0</v>
      </c>
      <c r="BI26" s="122"/>
      <c r="BJ26" s="89">
        <f t="shared" si="64"/>
        <v>0</v>
      </c>
      <c r="BK26" s="123"/>
      <c r="BL26" s="86"/>
      <c r="BM26" s="87"/>
      <c r="BN26" s="89">
        <f t="shared" si="65"/>
        <v>0</v>
      </c>
      <c r="BO26" s="84"/>
      <c r="BP26" s="124"/>
      <c r="BQ26" s="89">
        <f t="shared" si="66"/>
        <v>0</v>
      </c>
      <c r="BR26" s="84"/>
      <c r="BS26" s="124"/>
      <c r="BT26" s="89"/>
      <c r="BU26" s="84"/>
      <c r="BV26" s="94" t="s">
        <v>91</v>
      </c>
      <c r="BW26" s="101">
        <f t="shared" si="19"/>
        <v>2.54</v>
      </c>
      <c r="BX26" s="103">
        <f t="shared" si="20"/>
        <v>1.27</v>
      </c>
      <c r="BY26" s="101">
        <f t="shared" si="21"/>
        <v>1.27</v>
      </c>
      <c r="BZ26" s="103">
        <f t="shared" si="22"/>
        <v>0.97</v>
      </c>
      <c r="CA26" s="101">
        <f t="shared" si="23"/>
        <v>0.30000000000000004</v>
      </c>
      <c r="CB26" s="103">
        <f t="shared" si="24"/>
        <v>0.27</v>
      </c>
      <c r="CC26" s="101">
        <f t="shared" si="25"/>
        <v>0</v>
      </c>
      <c r="CD26" s="103">
        <f t="shared" si="26"/>
        <v>0.09</v>
      </c>
      <c r="CE26" s="101">
        <f t="shared" si="27"/>
        <v>0.18</v>
      </c>
      <c r="CF26" s="103">
        <f t="shared" si="28"/>
        <v>0</v>
      </c>
      <c r="CG26" s="101">
        <f t="shared" si="29"/>
        <v>0</v>
      </c>
      <c r="CH26" s="103">
        <f t="shared" si="30"/>
        <v>0</v>
      </c>
      <c r="CI26" s="101">
        <f t="shared" si="31"/>
        <v>0.7</v>
      </c>
      <c r="CJ26" s="103">
        <f t="shared" si="32"/>
        <v>0.35</v>
      </c>
      <c r="CK26" s="101">
        <f t="shared" si="33"/>
        <v>0.35</v>
      </c>
      <c r="CL26" s="103">
        <f t="shared" si="34"/>
        <v>0</v>
      </c>
      <c r="CM26" s="101">
        <f t="shared" si="35"/>
        <v>0</v>
      </c>
      <c r="CN26" s="94" t="s">
        <v>91</v>
      </c>
      <c r="CO26" s="89">
        <f t="shared" si="67"/>
        <v>0.92</v>
      </c>
      <c r="CP26" s="84">
        <f t="shared" si="68"/>
        <v>0.42000000000000004</v>
      </c>
      <c r="CQ26" s="130">
        <v>0.5</v>
      </c>
      <c r="CR26" s="130">
        <f t="shared" si="69"/>
        <v>0.22</v>
      </c>
      <c r="CS26" s="87">
        <v>0.2</v>
      </c>
      <c r="CT26" s="89">
        <f t="shared" si="70"/>
        <v>0.22</v>
      </c>
      <c r="CU26" s="123"/>
      <c r="CV26" s="86">
        <v>0.09</v>
      </c>
      <c r="CW26" s="87">
        <v>0.13</v>
      </c>
      <c r="CX26" s="131">
        <f t="shared" si="71"/>
        <v>0</v>
      </c>
      <c r="CY26" s="132"/>
      <c r="CZ26" s="133"/>
      <c r="DA26" s="89">
        <f t="shared" si="72"/>
        <v>0</v>
      </c>
      <c r="DB26" s="84"/>
      <c r="DC26" s="124"/>
      <c r="DD26" s="89"/>
      <c r="DE26" s="89"/>
      <c r="DF26" s="94" t="s">
        <v>91</v>
      </c>
      <c r="DG26" s="89">
        <f t="shared" si="73"/>
        <v>1.62</v>
      </c>
      <c r="DH26" s="84">
        <f t="shared" si="74"/>
        <v>0.85</v>
      </c>
      <c r="DI26" s="130">
        <v>0.77</v>
      </c>
      <c r="DJ26" s="130">
        <f t="shared" si="36"/>
        <v>0.75</v>
      </c>
      <c r="DK26" s="87">
        <v>0.1</v>
      </c>
      <c r="DL26" s="89">
        <f t="shared" si="75"/>
        <v>0.05</v>
      </c>
      <c r="DM26" s="123"/>
      <c r="DN26" s="86"/>
      <c r="DO26" s="87">
        <v>0.05</v>
      </c>
      <c r="DP26" s="89">
        <f t="shared" si="76"/>
        <v>0</v>
      </c>
      <c r="DQ26" s="84"/>
      <c r="DR26" s="124"/>
      <c r="DS26" s="89">
        <f t="shared" si="77"/>
        <v>0.7</v>
      </c>
      <c r="DT26" s="84">
        <v>0.35</v>
      </c>
      <c r="DU26" s="124">
        <v>0.35</v>
      </c>
      <c r="DV26" s="89"/>
      <c r="DW26" s="89"/>
      <c r="DX26" s="94" t="s">
        <v>91</v>
      </c>
      <c r="DY26" s="89">
        <f t="shared" si="78"/>
        <v>0</v>
      </c>
      <c r="DZ26" s="84">
        <f t="shared" si="79"/>
        <v>0</v>
      </c>
      <c r="EA26" s="130"/>
      <c r="EB26" s="130">
        <f t="shared" si="80"/>
        <v>0</v>
      </c>
      <c r="EC26" s="87"/>
      <c r="ED26" s="89">
        <f t="shared" si="81"/>
        <v>0</v>
      </c>
      <c r="EE26" s="123"/>
      <c r="EF26" s="86"/>
      <c r="EG26" s="87"/>
      <c r="EH26" s="89">
        <f t="shared" si="82"/>
        <v>0</v>
      </c>
      <c r="EI26" s="84"/>
      <c r="EJ26" s="124"/>
      <c r="EK26" s="89">
        <f t="shared" si="83"/>
        <v>0</v>
      </c>
      <c r="EL26" s="84"/>
      <c r="EM26" s="124"/>
      <c r="EN26" s="89"/>
      <c r="EO26" s="89"/>
      <c r="EP26" s="94" t="s">
        <v>91</v>
      </c>
      <c r="EQ26" s="89">
        <f t="shared" si="84"/>
        <v>0</v>
      </c>
      <c r="ER26" s="84">
        <f t="shared" si="85"/>
        <v>0</v>
      </c>
      <c r="ES26" s="130"/>
      <c r="ET26" s="130">
        <f t="shared" si="86"/>
        <v>0</v>
      </c>
      <c r="EU26" s="87"/>
      <c r="EV26" s="89">
        <f t="shared" si="87"/>
        <v>0</v>
      </c>
      <c r="EW26" s="123"/>
      <c r="EX26" s="86"/>
      <c r="EY26" s="87"/>
      <c r="EZ26" s="89">
        <f t="shared" si="88"/>
        <v>0</v>
      </c>
      <c r="FA26" s="84"/>
      <c r="FB26" s="124"/>
      <c r="FC26" s="89">
        <f t="shared" si="89"/>
        <v>0</v>
      </c>
      <c r="FD26" s="84"/>
      <c r="FE26" s="124"/>
      <c r="FF26" s="89"/>
      <c r="FG26" s="89"/>
      <c r="FH26" s="94" t="s">
        <v>91</v>
      </c>
      <c r="FI26" s="89">
        <f t="shared" si="90"/>
        <v>0</v>
      </c>
      <c r="FJ26" s="84">
        <f t="shared" si="91"/>
        <v>0</v>
      </c>
      <c r="FK26" s="130"/>
      <c r="FL26" s="130">
        <f t="shared" si="92"/>
        <v>0</v>
      </c>
      <c r="FM26" s="87"/>
      <c r="FN26" s="89">
        <f t="shared" si="93"/>
        <v>0</v>
      </c>
      <c r="FO26" s="123"/>
      <c r="FP26" s="86"/>
      <c r="FQ26" s="87"/>
      <c r="FR26" s="89">
        <f t="shared" si="94"/>
        <v>0</v>
      </c>
      <c r="FS26" s="84"/>
      <c r="FT26" s="124"/>
      <c r="FU26" s="89">
        <f t="shared" si="95"/>
        <v>0</v>
      </c>
      <c r="FV26" s="84"/>
      <c r="FW26" s="124"/>
      <c r="FX26" s="89"/>
      <c r="FY26" s="89"/>
      <c r="FZ26" s="94" t="s">
        <v>91</v>
      </c>
      <c r="GA26" s="104">
        <f t="shared" si="96"/>
        <v>0.9900000000000001</v>
      </c>
      <c r="GB26" s="103">
        <f t="shared" si="97"/>
        <v>0.6900000000000001</v>
      </c>
      <c r="GC26" s="104">
        <f t="shared" si="133"/>
        <v>0.3</v>
      </c>
      <c r="GD26" s="103">
        <f t="shared" si="98"/>
        <v>0.5900000000000001</v>
      </c>
      <c r="GE26" s="104">
        <f t="shared" si="99"/>
        <v>0.1</v>
      </c>
      <c r="GF26" s="103">
        <f t="shared" si="100"/>
        <v>0.09</v>
      </c>
      <c r="GG26" s="104">
        <f t="shared" si="101"/>
        <v>0.02</v>
      </c>
      <c r="GH26" s="103">
        <f t="shared" si="102"/>
        <v>0.02</v>
      </c>
      <c r="GI26" s="104">
        <f t="shared" si="103"/>
        <v>0.05</v>
      </c>
      <c r="GJ26" s="103">
        <f t="shared" si="104"/>
        <v>0</v>
      </c>
      <c r="GK26" s="104">
        <f t="shared" si="105"/>
        <v>0</v>
      </c>
      <c r="GL26" s="103">
        <f t="shared" si="106"/>
        <v>0</v>
      </c>
      <c r="GM26" s="104">
        <f t="shared" si="107"/>
        <v>0.5</v>
      </c>
      <c r="GN26" s="103">
        <f t="shared" si="108"/>
        <v>0.15</v>
      </c>
      <c r="GO26" s="104">
        <f t="shared" si="109"/>
        <v>0.25</v>
      </c>
      <c r="GP26" s="103">
        <f t="shared" si="110"/>
        <v>0</v>
      </c>
      <c r="GQ26" s="104">
        <f t="shared" si="111"/>
        <v>0</v>
      </c>
      <c r="GR26" s="94" t="s">
        <v>91</v>
      </c>
      <c r="GS26" s="89">
        <f t="shared" si="112"/>
        <v>0.8500000000000001</v>
      </c>
      <c r="GT26" s="84">
        <f t="shared" si="113"/>
        <v>0.55</v>
      </c>
      <c r="GU26" s="130">
        <v>0.3</v>
      </c>
      <c r="GV26" s="130">
        <f t="shared" si="114"/>
        <v>0.45</v>
      </c>
      <c r="GW26" s="87">
        <v>0.1</v>
      </c>
      <c r="GX26" s="89">
        <f t="shared" si="115"/>
        <v>0.05</v>
      </c>
      <c r="GY26" s="123"/>
      <c r="GZ26" s="86"/>
      <c r="HA26" s="87">
        <v>0.05</v>
      </c>
      <c r="HB26" s="89">
        <f t="shared" si="116"/>
        <v>0</v>
      </c>
      <c r="HC26" s="84"/>
      <c r="HD26" s="124"/>
      <c r="HE26" s="89">
        <f t="shared" si="117"/>
        <v>0.4</v>
      </c>
      <c r="HF26" s="84">
        <v>0.15</v>
      </c>
      <c r="HG26" s="124">
        <v>0.25</v>
      </c>
      <c r="HH26" s="89"/>
      <c r="HI26" s="89"/>
      <c r="HJ26" s="94" t="s">
        <v>91</v>
      </c>
      <c r="HK26" s="89">
        <f t="shared" si="118"/>
        <v>0.14</v>
      </c>
      <c r="HL26" s="84">
        <f t="shared" si="119"/>
        <v>0.14</v>
      </c>
      <c r="HM26" s="130"/>
      <c r="HN26" s="130">
        <f t="shared" si="120"/>
        <v>0.14</v>
      </c>
      <c r="HO26" s="87"/>
      <c r="HP26" s="89">
        <f t="shared" si="121"/>
        <v>0.04</v>
      </c>
      <c r="HQ26" s="123">
        <v>0.02</v>
      </c>
      <c r="HR26" s="86">
        <v>0.02</v>
      </c>
      <c r="HS26" s="87"/>
      <c r="HT26" s="89">
        <f t="shared" si="122"/>
        <v>0</v>
      </c>
      <c r="HU26" s="84"/>
      <c r="HV26" s="124"/>
      <c r="HW26" s="89">
        <v>0.1</v>
      </c>
      <c r="HX26" s="84"/>
      <c r="HY26" s="124"/>
      <c r="HZ26" s="89"/>
      <c r="IA26" s="89"/>
      <c r="IB26" s="94" t="s">
        <v>91</v>
      </c>
      <c r="IC26" s="89">
        <f t="shared" si="124"/>
        <v>0</v>
      </c>
      <c r="ID26" s="84">
        <f t="shared" si="125"/>
        <v>0</v>
      </c>
      <c r="IE26" s="130"/>
      <c r="IF26" s="130">
        <f t="shared" si="126"/>
        <v>0</v>
      </c>
      <c r="IG26" s="87"/>
      <c r="IH26" s="89">
        <f>II26+IJ26+IK26</f>
        <v>0</v>
      </c>
      <c r="II26" s="123"/>
      <c r="IJ26" s="86"/>
      <c r="IK26" s="87"/>
      <c r="IL26" s="89">
        <f t="shared" si="128"/>
        <v>0</v>
      </c>
      <c r="IM26" s="84"/>
      <c r="IN26" s="124"/>
      <c r="IO26" s="89">
        <f t="shared" si="129"/>
        <v>0</v>
      </c>
      <c r="IP26" s="84"/>
      <c r="IQ26" s="124"/>
      <c r="IR26" s="89"/>
      <c r="IS26" s="89"/>
      <c r="IT26" s="138">
        <f t="shared" si="130"/>
        <v>44.534412955465584</v>
      </c>
      <c r="IU26" s="138">
        <f t="shared" si="131"/>
        <v>23.913043478260867</v>
      </c>
    </row>
    <row r="27" spans="1:255" s="1" customFormat="1" ht="20.25" customHeight="1" thickBot="1">
      <c r="A27" s="81" t="s">
        <v>31</v>
      </c>
      <c r="B27" s="105">
        <f t="shared" si="0"/>
        <v>696.483</v>
      </c>
      <c r="C27" s="106">
        <f>SUM(C9:C26)</f>
        <v>584.65</v>
      </c>
      <c r="D27" s="106">
        <f aca="true" t="shared" si="134" ref="D27:T27">SUM(D9:D26)</f>
        <v>111.833</v>
      </c>
      <c r="E27" s="106">
        <f t="shared" si="134"/>
        <v>447.0570000000001</v>
      </c>
      <c r="F27" s="106">
        <f t="shared" si="134"/>
        <v>137.593</v>
      </c>
      <c r="G27" s="106">
        <f t="shared" si="134"/>
        <v>253.71</v>
      </c>
      <c r="H27" s="106">
        <f t="shared" si="134"/>
        <v>69.665</v>
      </c>
      <c r="I27" s="106">
        <f t="shared" si="134"/>
        <v>98.896</v>
      </c>
      <c r="J27" s="106">
        <f t="shared" si="134"/>
        <v>85.149</v>
      </c>
      <c r="K27" s="137">
        <f t="shared" si="134"/>
        <v>0.9</v>
      </c>
      <c r="L27" s="106">
        <f t="shared" si="134"/>
        <v>0.34</v>
      </c>
      <c r="M27" s="106">
        <f t="shared" si="134"/>
        <v>0.56</v>
      </c>
      <c r="N27" s="106">
        <f t="shared" si="134"/>
        <v>50.071000000000005</v>
      </c>
      <c r="O27" s="106">
        <f t="shared" si="134"/>
        <v>24.376</v>
      </c>
      <c r="P27" s="106">
        <f t="shared" si="134"/>
        <v>25.594999999999995</v>
      </c>
      <c r="Q27" s="106">
        <f t="shared" si="134"/>
        <v>69.911</v>
      </c>
      <c r="R27" s="106">
        <f t="shared" si="134"/>
        <v>72.465</v>
      </c>
      <c r="S27" s="81" t="s">
        <v>31</v>
      </c>
      <c r="T27" s="106">
        <f t="shared" si="134"/>
        <v>454.8539999999999</v>
      </c>
      <c r="U27" s="114">
        <f aca="true" t="shared" si="135" ref="U27:AK27">SUM(U9:U26)</f>
        <v>407.97299999999996</v>
      </c>
      <c r="V27" s="106">
        <f t="shared" si="135"/>
        <v>46.881</v>
      </c>
      <c r="W27" s="114">
        <f t="shared" si="135"/>
        <v>353.07</v>
      </c>
      <c r="X27" s="106">
        <f t="shared" si="135"/>
        <v>54.903000000000006</v>
      </c>
      <c r="Y27" s="115">
        <f t="shared" si="135"/>
        <v>234.41599999999997</v>
      </c>
      <c r="Z27" s="116">
        <f t="shared" si="135"/>
        <v>447.3076589931368</v>
      </c>
      <c r="AA27" s="106">
        <f t="shared" si="135"/>
        <v>67.22700000000002</v>
      </c>
      <c r="AB27" s="114">
        <f t="shared" si="135"/>
        <v>92.73800000000001</v>
      </c>
      <c r="AC27" s="106">
        <f t="shared" si="135"/>
        <v>74.45100000000001</v>
      </c>
      <c r="AD27" s="114">
        <f t="shared" si="135"/>
        <v>0</v>
      </c>
      <c r="AE27" s="106">
        <f t="shared" si="135"/>
        <v>0</v>
      </c>
      <c r="AF27" s="114">
        <f t="shared" si="135"/>
        <v>0</v>
      </c>
      <c r="AG27" s="106">
        <f t="shared" si="135"/>
        <v>0</v>
      </c>
      <c r="AH27" s="114">
        <f t="shared" si="135"/>
        <v>0</v>
      </c>
      <c r="AI27" s="106">
        <f t="shared" si="135"/>
        <v>0</v>
      </c>
      <c r="AJ27" s="114">
        <f t="shared" si="135"/>
        <v>69.911</v>
      </c>
      <c r="AK27" s="106">
        <f t="shared" si="135"/>
        <v>48.743</v>
      </c>
      <c r="AL27" s="81" t="s">
        <v>31</v>
      </c>
      <c r="AM27" s="125">
        <f>SUM(AM9:AM26)</f>
        <v>448.8210000000001</v>
      </c>
      <c r="AN27" s="125">
        <f aca="true" t="shared" si="136" ref="AN27:BH27">SUM(AN9:AN26)</f>
        <v>403.049</v>
      </c>
      <c r="AO27" s="125">
        <f t="shared" si="136"/>
        <v>45.772</v>
      </c>
      <c r="AP27" s="125">
        <f t="shared" si="136"/>
        <v>349.825</v>
      </c>
      <c r="AQ27" s="125">
        <f t="shared" si="136"/>
        <v>53.224</v>
      </c>
      <c r="AR27" s="125">
        <f t="shared" si="136"/>
        <v>232.49200000000002</v>
      </c>
      <c r="AS27" s="125">
        <f t="shared" si="136"/>
        <v>66.733</v>
      </c>
      <c r="AT27" s="125">
        <f t="shared" si="136"/>
        <v>92.041</v>
      </c>
      <c r="AU27" s="125">
        <f t="shared" si="136"/>
        <v>73.718</v>
      </c>
      <c r="AV27" s="125">
        <f t="shared" si="136"/>
        <v>0</v>
      </c>
      <c r="AW27" s="125">
        <f t="shared" si="136"/>
        <v>0</v>
      </c>
      <c r="AX27" s="125">
        <f t="shared" si="136"/>
        <v>0</v>
      </c>
      <c r="AY27" s="125">
        <f t="shared" si="136"/>
        <v>0</v>
      </c>
      <c r="AZ27" s="125">
        <f t="shared" si="136"/>
        <v>0</v>
      </c>
      <c r="BA27" s="125">
        <f t="shared" si="136"/>
        <v>0</v>
      </c>
      <c r="BB27" s="125">
        <f t="shared" si="136"/>
        <v>69.785</v>
      </c>
      <c r="BC27" s="125">
        <f t="shared" si="136"/>
        <v>47.54800000000001</v>
      </c>
      <c r="BD27" s="81" t="s">
        <v>31</v>
      </c>
      <c r="BE27" s="125">
        <f t="shared" si="136"/>
        <v>6.033000000000001</v>
      </c>
      <c r="BF27" s="125">
        <f t="shared" si="136"/>
        <v>4.9239999999999995</v>
      </c>
      <c r="BG27" s="125">
        <f t="shared" si="136"/>
        <v>1.1090000000000002</v>
      </c>
      <c r="BH27" s="125">
        <f t="shared" si="136"/>
        <v>3.2449999999999997</v>
      </c>
      <c r="BI27" s="125">
        <f aca="true" t="shared" si="137" ref="BI27:BU27">SUM(BI9:BI26)</f>
        <v>1.6790000000000003</v>
      </c>
      <c r="BJ27" s="125">
        <f t="shared" si="137"/>
        <v>1.9240000000000004</v>
      </c>
      <c r="BK27" s="125">
        <f t="shared" si="137"/>
        <v>0.4940000000000001</v>
      </c>
      <c r="BL27" s="125">
        <f t="shared" si="137"/>
        <v>0.6970000000000001</v>
      </c>
      <c r="BM27" s="125">
        <f t="shared" si="137"/>
        <v>0.7330000000000002</v>
      </c>
      <c r="BN27" s="125">
        <f t="shared" si="137"/>
        <v>0</v>
      </c>
      <c r="BO27" s="125">
        <f t="shared" si="137"/>
        <v>0</v>
      </c>
      <c r="BP27" s="125">
        <f t="shared" si="137"/>
        <v>0</v>
      </c>
      <c r="BQ27" s="125">
        <f t="shared" si="137"/>
        <v>0</v>
      </c>
      <c r="BR27" s="125">
        <f t="shared" si="137"/>
        <v>0</v>
      </c>
      <c r="BS27" s="125">
        <f t="shared" si="137"/>
        <v>0</v>
      </c>
      <c r="BT27" s="125">
        <f t="shared" si="137"/>
        <v>0.126</v>
      </c>
      <c r="BU27" s="125">
        <f t="shared" si="137"/>
        <v>1.1950000000000003</v>
      </c>
      <c r="BV27" s="81" t="s">
        <v>31</v>
      </c>
      <c r="BW27" s="92">
        <f>SUM(BW9:BW26)</f>
        <v>152.42600000000002</v>
      </c>
      <c r="BX27" s="92">
        <f aca="true" t="shared" si="138" ref="BX27:CM27">SUM(BX9:BX26)</f>
        <v>108.30599999999995</v>
      </c>
      <c r="BY27" s="92">
        <f t="shared" si="138"/>
        <v>44.12</v>
      </c>
      <c r="BZ27" s="92">
        <f t="shared" si="138"/>
        <v>51.67</v>
      </c>
      <c r="CA27" s="92">
        <f t="shared" si="138"/>
        <v>56.635999999999996</v>
      </c>
      <c r="CB27" s="92">
        <f t="shared" si="138"/>
        <v>14.376</v>
      </c>
      <c r="CC27" s="92">
        <f t="shared" si="138"/>
        <v>1.997</v>
      </c>
      <c r="CD27" s="92">
        <f t="shared" si="138"/>
        <v>4.039000000000001</v>
      </c>
      <c r="CE27" s="92">
        <f t="shared" si="138"/>
        <v>8.34</v>
      </c>
      <c r="CF27" s="92">
        <f t="shared" si="138"/>
        <v>0.9</v>
      </c>
      <c r="CG27" s="92">
        <f t="shared" si="138"/>
        <v>0.34</v>
      </c>
      <c r="CH27" s="92">
        <f t="shared" si="138"/>
        <v>0.56</v>
      </c>
      <c r="CI27" s="92">
        <f t="shared" si="138"/>
        <v>21.195999999999998</v>
      </c>
      <c r="CJ27" s="92">
        <f t="shared" si="138"/>
        <v>10.112</v>
      </c>
      <c r="CK27" s="92">
        <f t="shared" si="138"/>
        <v>11.084</v>
      </c>
      <c r="CL27" s="92">
        <f t="shared" si="138"/>
        <v>0</v>
      </c>
      <c r="CM27" s="129">
        <f t="shared" si="138"/>
        <v>15.198</v>
      </c>
      <c r="CN27" s="81" t="s">
        <v>31</v>
      </c>
      <c r="CO27" s="125">
        <f>SUM(CO9:CO26)</f>
        <v>39.708999999999996</v>
      </c>
      <c r="CP27" s="125">
        <f aca="true" t="shared" si="139" ref="CP27:DG27">SUM(CP9:CP26)</f>
        <v>28.036999999999995</v>
      </c>
      <c r="CQ27" s="125">
        <f t="shared" si="139"/>
        <v>11.672</v>
      </c>
      <c r="CR27" s="125">
        <f t="shared" si="139"/>
        <v>14.990000000000002</v>
      </c>
      <c r="CS27" s="125">
        <f t="shared" si="139"/>
        <v>13.046999999999999</v>
      </c>
      <c r="CT27" s="125">
        <f t="shared" si="139"/>
        <v>10.682999999999998</v>
      </c>
      <c r="CU27" s="125">
        <f t="shared" si="139"/>
        <v>1.6689999999999998</v>
      </c>
      <c r="CV27" s="125">
        <f t="shared" si="139"/>
        <v>2.659</v>
      </c>
      <c r="CW27" s="125">
        <f t="shared" si="139"/>
        <v>6.355</v>
      </c>
      <c r="CX27" s="205">
        <f t="shared" si="139"/>
        <v>0.9</v>
      </c>
      <c r="CY27" s="205">
        <f t="shared" si="139"/>
        <v>0.34</v>
      </c>
      <c r="CZ27" s="205">
        <f t="shared" si="139"/>
        <v>0.56</v>
      </c>
      <c r="DA27" s="125">
        <f t="shared" si="139"/>
        <v>0</v>
      </c>
      <c r="DB27" s="125">
        <f t="shared" si="139"/>
        <v>0</v>
      </c>
      <c r="DC27" s="125">
        <f t="shared" si="139"/>
        <v>0</v>
      </c>
      <c r="DD27" s="125">
        <f t="shared" si="139"/>
        <v>0</v>
      </c>
      <c r="DE27" s="125">
        <f t="shared" si="139"/>
        <v>3.407</v>
      </c>
      <c r="DF27" s="81" t="s">
        <v>31</v>
      </c>
      <c r="DG27" s="125">
        <f t="shared" si="139"/>
        <v>69.143</v>
      </c>
      <c r="DH27" s="125">
        <f aca="true" t="shared" si="140" ref="DH27:DW27">SUM(DH9:DH26)</f>
        <v>51.931</v>
      </c>
      <c r="DI27" s="125">
        <f t="shared" si="140"/>
        <v>17.211999999999996</v>
      </c>
      <c r="DJ27" s="125">
        <f t="shared" si="140"/>
        <v>34.385</v>
      </c>
      <c r="DK27" s="125">
        <f t="shared" si="140"/>
        <v>17.546000000000003</v>
      </c>
      <c r="DL27" s="125">
        <f t="shared" si="140"/>
        <v>2.8000000000000003</v>
      </c>
      <c r="DM27" s="125">
        <f t="shared" si="140"/>
        <v>0.075</v>
      </c>
      <c r="DN27" s="125">
        <f t="shared" si="140"/>
        <v>1.14</v>
      </c>
      <c r="DO27" s="125">
        <f t="shared" si="140"/>
        <v>1.585</v>
      </c>
      <c r="DP27" s="125">
        <f t="shared" si="140"/>
        <v>0</v>
      </c>
      <c r="DQ27" s="125">
        <f t="shared" si="140"/>
        <v>0</v>
      </c>
      <c r="DR27" s="125">
        <f t="shared" si="140"/>
        <v>0</v>
      </c>
      <c r="DS27" s="125">
        <f t="shared" si="140"/>
        <v>21.195999999999998</v>
      </c>
      <c r="DT27" s="125">
        <f t="shared" si="140"/>
        <v>10.112</v>
      </c>
      <c r="DU27" s="125">
        <f t="shared" si="140"/>
        <v>11.084</v>
      </c>
      <c r="DV27" s="125">
        <f t="shared" si="140"/>
        <v>0</v>
      </c>
      <c r="DW27" s="125">
        <f t="shared" si="140"/>
        <v>10.389</v>
      </c>
      <c r="DX27" s="81" t="s">
        <v>31</v>
      </c>
      <c r="DY27" s="125">
        <f aca="true" t="shared" si="141" ref="DY27:EO27">SUM(DY9:DY26)</f>
        <v>3.553</v>
      </c>
      <c r="DZ27" s="125">
        <f t="shared" si="141"/>
        <v>2.266</v>
      </c>
      <c r="EA27" s="125">
        <f t="shared" si="141"/>
        <v>1.287</v>
      </c>
      <c r="EB27" s="125">
        <f t="shared" si="141"/>
        <v>0.663</v>
      </c>
      <c r="EC27" s="125">
        <f t="shared" si="141"/>
        <v>1.6030000000000002</v>
      </c>
      <c r="ED27" s="125">
        <f t="shared" si="141"/>
        <v>0.663</v>
      </c>
      <c r="EE27" s="125">
        <f t="shared" si="141"/>
        <v>0.219</v>
      </c>
      <c r="EF27" s="125">
        <f t="shared" si="141"/>
        <v>0.18</v>
      </c>
      <c r="EG27" s="125">
        <f t="shared" si="141"/>
        <v>0.264</v>
      </c>
      <c r="EH27" s="125">
        <f t="shared" si="141"/>
        <v>0</v>
      </c>
      <c r="EI27" s="125">
        <f t="shared" si="141"/>
        <v>0</v>
      </c>
      <c r="EJ27" s="125">
        <f t="shared" si="141"/>
        <v>0</v>
      </c>
      <c r="EK27" s="125">
        <f t="shared" si="141"/>
        <v>0</v>
      </c>
      <c r="EL27" s="125">
        <f t="shared" si="141"/>
        <v>0</v>
      </c>
      <c r="EM27" s="125">
        <f t="shared" si="141"/>
        <v>0</v>
      </c>
      <c r="EN27" s="125">
        <f t="shared" si="141"/>
        <v>0</v>
      </c>
      <c r="EO27" s="125">
        <f t="shared" si="141"/>
        <v>0</v>
      </c>
      <c r="EP27" s="81" t="s">
        <v>31</v>
      </c>
      <c r="EQ27" s="125">
        <f aca="true" t="shared" si="142" ref="EQ27:FG27">SUM(EQ9:EQ26)</f>
        <v>2.608</v>
      </c>
      <c r="ER27" s="125">
        <f t="shared" si="142"/>
        <v>1.328</v>
      </c>
      <c r="ES27" s="125">
        <f t="shared" si="142"/>
        <v>1.28</v>
      </c>
      <c r="ET27" s="125">
        <f t="shared" si="142"/>
        <v>0.25</v>
      </c>
      <c r="EU27" s="125">
        <f t="shared" si="142"/>
        <v>1.078</v>
      </c>
      <c r="EV27" s="125">
        <f t="shared" si="142"/>
        <v>0.23</v>
      </c>
      <c r="EW27" s="125">
        <f t="shared" si="142"/>
        <v>0.034</v>
      </c>
      <c r="EX27" s="125">
        <f t="shared" si="142"/>
        <v>0.060000000000000005</v>
      </c>
      <c r="EY27" s="125">
        <f t="shared" si="142"/>
        <v>0.136</v>
      </c>
      <c r="EZ27" s="125">
        <f t="shared" si="142"/>
        <v>0</v>
      </c>
      <c r="FA27" s="125">
        <f t="shared" si="142"/>
        <v>0</v>
      </c>
      <c r="FB27" s="125">
        <f t="shared" si="142"/>
        <v>0</v>
      </c>
      <c r="FC27" s="125">
        <f t="shared" si="142"/>
        <v>0</v>
      </c>
      <c r="FD27" s="125">
        <f t="shared" si="142"/>
        <v>0</v>
      </c>
      <c r="FE27" s="125">
        <f t="shared" si="142"/>
        <v>0</v>
      </c>
      <c r="FF27" s="125">
        <f t="shared" si="142"/>
        <v>0</v>
      </c>
      <c r="FG27" s="125">
        <f t="shared" si="142"/>
        <v>0.02</v>
      </c>
      <c r="FH27" s="81" t="s">
        <v>31</v>
      </c>
      <c r="FI27" s="125">
        <f aca="true" t="shared" si="143" ref="FI27:FY27">SUM(FI9:FI26)</f>
        <v>37.413</v>
      </c>
      <c r="FJ27" s="125">
        <f t="shared" si="143"/>
        <v>24.744000000000003</v>
      </c>
      <c r="FK27" s="125">
        <f t="shared" si="143"/>
        <v>12.669</v>
      </c>
      <c r="FL27" s="125">
        <f t="shared" si="143"/>
        <v>1.382</v>
      </c>
      <c r="FM27" s="125">
        <f t="shared" si="143"/>
        <v>23.362000000000002</v>
      </c>
      <c r="FN27" s="125">
        <f t="shared" si="143"/>
        <v>0</v>
      </c>
      <c r="FO27" s="125">
        <f t="shared" si="143"/>
        <v>0</v>
      </c>
      <c r="FP27" s="125">
        <f t="shared" si="143"/>
        <v>0</v>
      </c>
      <c r="FQ27" s="125">
        <f t="shared" si="143"/>
        <v>0</v>
      </c>
      <c r="FR27" s="125">
        <f t="shared" si="143"/>
        <v>0</v>
      </c>
      <c r="FS27" s="125">
        <f t="shared" si="143"/>
        <v>0</v>
      </c>
      <c r="FT27" s="125">
        <f t="shared" si="143"/>
        <v>0</v>
      </c>
      <c r="FU27" s="125">
        <f t="shared" si="143"/>
        <v>0</v>
      </c>
      <c r="FV27" s="125">
        <f t="shared" si="143"/>
        <v>0</v>
      </c>
      <c r="FW27" s="125">
        <f t="shared" si="143"/>
        <v>0</v>
      </c>
      <c r="FX27" s="125">
        <f t="shared" si="143"/>
        <v>0</v>
      </c>
      <c r="FY27" s="125">
        <f t="shared" si="143"/>
        <v>1.382</v>
      </c>
      <c r="FZ27" s="81" t="s">
        <v>31</v>
      </c>
      <c r="GA27" s="106">
        <f aca="true" t="shared" si="144" ref="GA27:GQ27">SUM(GA9:GA26)</f>
        <v>89.203</v>
      </c>
      <c r="GB27" s="106">
        <f t="shared" si="144"/>
        <v>68.37100000000001</v>
      </c>
      <c r="GC27" s="106">
        <f t="shared" si="144"/>
        <v>20.832</v>
      </c>
      <c r="GD27" s="106">
        <f t="shared" si="144"/>
        <v>42.317</v>
      </c>
      <c r="GE27" s="106">
        <f t="shared" si="144"/>
        <v>26.054</v>
      </c>
      <c r="GF27" s="106">
        <f t="shared" si="144"/>
        <v>4.917999999999999</v>
      </c>
      <c r="GG27" s="106">
        <f t="shared" si="144"/>
        <v>0.44100000000000006</v>
      </c>
      <c r="GH27" s="106">
        <f t="shared" si="144"/>
        <v>2.1189999999999998</v>
      </c>
      <c r="GI27" s="106">
        <f t="shared" si="144"/>
        <v>2.3579999999999997</v>
      </c>
      <c r="GJ27" s="106">
        <f t="shared" si="144"/>
        <v>0</v>
      </c>
      <c r="GK27" s="106">
        <f t="shared" si="144"/>
        <v>0</v>
      </c>
      <c r="GL27" s="106">
        <f t="shared" si="144"/>
        <v>0</v>
      </c>
      <c r="GM27" s="106">
        <f t="shared" si="144"/>
        <v>28.875000000000007</v>
      </c>
      <c r="GN27" s="106">
        <f t="shared" si="144"/>
        <v>14.264000000000005</v>
      </c>
      <c r="GO27" s="106">
        <f t="shared" si="144"/>
        <v>14.511</v>
      </c>
      <c r="GP27" s="106">
        <f t="shared" si="144"/>
        <v>0</v>
      </c>
      <c r="GQ27" s="106">
        <f t="shared" si="144"/>
        <v>8.524</v>
      </c>
      <c r="GR27" s="81" t="s">
        <v>31</v>
      </c>
      <c r="GS27" s="125">
        <f aca="true" t="shared" si="145" ref="GS27:HI27">SUM(GS9:GS26)</f>
        <v>65.78200000000001</v>
      </c>
      <c r="GT27" s="125">
        <f t="shared" si="145"/>
        <v>53.507000000000005</v>
      </c>
      <c r="GU27" s="125">
        <f t="shared" si="145"/>
        <v>12.274999999999999</v>
      </c>
      <c r="GV27" s="125">
        <f t="shared" si="145"/>
        <v>37.38000000000001</v>
      </c>
      <c r="GW27" s="125">
        <f t="shared" si="145"/>
        <v>16.127000000000002</v>
      </c>
      <c r="GX27" s="125">
        <f t="shared" si="145"/>
        <v>2.767</v>
      </c>
      <c r="GY27" s="125">
        <f t="shared" si="145"/>
        <v>0.20900000000000002</v>
      </c>
      <c r="GZ27" s="125">
        <f t="shared" si="145"/>
        <v>0.9790000000000001</v>
      </c>
      <c r="HA27" s="125">
        <f t="shared" si="145"/>
        <v>1.579</v>
      </c>
      <c r="HB27" s="125">
        <f t="shared" si="145"/>
        <v>0</v>
      </c>
      <c r="HC27" s="125">
        <f t="shared" si="145"/>
        <v>0</v>
      </c>
      <c r="HD27" s="125">
        <f t="shared" si="145"/>
        <v>0</v>
      </c>
      <c r="HE27" s="125">
        <f t="shared" si="145"/>
        <v>27.374999999999996</v>
      </c>
      <c r="HF27" s="125">
        <f t="shared" si="145"/>
        <v>13.834000000000001</v>
      </c>
      <c r="HG27" s="125">
        <f t="shared" si="145"/>
        <v>13.541</v>
      </c>
      <c r="HH27" s="125">
        <f t="shared" si="145"/>
        <v>0</v>
      </c>
      <c r="HI27" s="125">
        <f t="shared" si="145"/>
        <v>7.238</v>
      </c>
      <c r="HJ27" s="81" t="s">
        <v>31</v>
      </c>
      <c r="HK27" s="125">
        <f aca="true" t="shared" si="146" ref="HK27:IA27">SUM(HK9:HK26)</f>
        <v>17.112</v>
      </c>
      <c r="HL27" s="125">
        <f t="shared" si="146"/>
        <v>11.553</v>
      </c>
      <c r="HM27" s="125">
        <f t="shared" si="146"/>
        <v>5.559</v>
      </c>
      <c r="HN27" s="125">
        <f t="shared" si="146"/>
        <v>4.8469999999999995</v>
      </c>
      <c r="HO27" s="125">
        <f t="shared" si="146"/>
        <v>6.706</v>
      </c>
      <c r="HP27" s="125">
        <f t="shared" si="146"/>
        <v>2.061</v>
      </c>
      <c r="HQ27" s="125">
        <f t="shared" si="146"/>
        <v>0.232</v>
      </c>
      <c r="HR27" s="125">
        <f t="shared" si="146"/>
        <v>1.11</v>
      </c>
      <c r="HS27" s="125">
        <f t="shared" si="146"/>
        <v>0.7190000000000001</v>
      </c>
      <c r="HT27" s="125">
        <f t="shared" si="146"/>
        <v>0</v>
      </c>
      <c r="HU27" s="125">
        <f t="shared" si="146"/>
        <v>0</v>
      </c>
      <c r="HV27" s="125">
        <f t="shared" si="146"/>
        <v>0</v>
      </c>
      <c r="HW27" s="125">
        <f t="shared" si="146"/>
        <v>1.5</v>
      </c>
      <c r="HX27" s="125">
        <f t="shared" si="146"/>
        <v>0.43000000000000005</v>
      </c>
      <c r="HY27" s="125">
        <f t="shared" si="146"/>
        <v>0.9700000000000001</v>
      </c>
      <c r="HZ27" s="125">
        <f t="shared" si="146"/>
        <v>0</v>
      </c>
      <c r="IA27" s="125">
        <f t="shared" si="146"/>
        <v>1.286</v>
      </c>
      <c r="IB27" s="81" t="s">
        <v>31</v>
      </c>
      <c r="IC27" s="125">
        <f aca="true" t="shared" si="147" ref="IC27:IS27">SUM(IC9:IC26)</f>
        <v>6.309000000000001</v>
      </c>
      <c r="ID27" s="125">
        <f t="shared" si="147"/>
        <v>3.311</v>
      </c>
      <c r="IE27" s="125">
        <f t="shared" si="147"/>
        <v>2.9979999999999998</v>
      </c>
      <c r="IF27" s="125">
        <f t="shared" si="147"/>
        <v>0.09000000000000001</v>
      </c>
      <c r="IG27" s="125">
        <f t="shared" si="147"/>
        <v>3.2209999999999996</v>
      </c>
      <c r="IH27" s="125">
        <f t="shared" si="147"/>
        <v>0.09000000000000001</v>
      </c>
      <c r="II27" s="125">
        <f t="shared" si="147"/>
        <v>0</v>
      </c>
      <c r="IJ27" s="125">
        <f t="shared" si="147"/>
        <v>0.03</v>
      </c>
      <c r="IK27" s="125">
        <f t="shared" si="147"/>
        <v>0.06</v>
      </c>
      <c r="IL27" s="125">
        <f t="shared" si="147"/>
        <v>0</v>
      </c>
      <c r="IM27" s="125">
        <f t="shared" si="147"/>
        <v>0</v>
      </c>
      <c r="IN27" s="125">
        <f t="shared" si="147"/>
        <v>0</v>
      </c>
      <c r="IO27" s="125">
        <f t="shared" si="147"/>
        <v>0</v>
      </c>
      <c r="IP27" s="125">
        <f t="shared" si="147"/>
        <v>0</v>
      </c>
      <c r="IQ27" s="125">
        <f t="shared" si="147"/>
        <v>0</v>
      </c>
      <c r="IR27" s="125">
        <f t="shared" si="147"/>
        <v>0</v>
      </c>
      <c r="IS27" s="125">
        <f t="shared" si="147"/>
        <v>0</v>
      </c>
      <c r="IT27" s="138">
        <f t="shared" si="130"/>
        <v>35.99851769501575</v>
      </c>
      <c r="IU27" s="138">
        <f t="shared" si="131"/>
        <v>26.903220932282352</v>
      </c>
    </row>
    <row r="28" spans="56:145" ht="10.5" customHeight="1">
      <c r="BD28" s="61"/>
      <c r="BE28" s="64"/>
      <c r="BF28" s="64"/>
      <c r="BG28" s="64"/>
      <c r="BH28" s="65"/>
      <c r="BI28" s="65"/>
      <c r="BJ28" s="65"/>
      <c r="BK28" s="65"/>
      <c r="BL28" s="65"/>
      <c r="BM28" s="65"/>
      <c r="BN28" s="65"/>
      <c r="BO28" s="64"/>
      <c r="BP28" s="64"/>
      <c r="BQ28" s="64"/>
      <c r="BR28" s="64"/>
      <c r="BS28" s="64"/>
      <c r="BT28" s="64"/>
      <c r="BU28" s="64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</row>
  </sheetData>
  <sheetProtection/>
  <mergeCells count="280">
    <mergeCell ref="IR5:IR8"/>
    <mergeCell ref="IS5:IS8"/>
    <mergeCell ref="IF4:IG4"/>
    <mergeCell ref="IH4:IS4"/>
    <mergeCell ref="EP3:FG3"/>
    <mergeCell ref="FH3:FY3"/>
    <mergeCell ref="FZ3:GQ3"/>
    <mergeCell ref="GR3:HI3"/>
    <mergeCell ref="HJ3:IA3"/>
    <mergeCell ref="IB3:IS3"/>
    <mergeCell ref="IC4:IC8"/>
    <mergeCell ref="ID4:IE4"/>
    <mergeCell ref="DF3:DW3"/>
    <mergeCell ref="DX3:EO3"/>
    <mergeCell ref="HX5:HY6"/>
    <mergeCell ref="HZ5:HZ8"/>
    <mergeCell ref="ID5:ID8"/>
    <mergeCell ref="IE5:IE8"/>
    <mergeCell ref="HJ4:HJ8"/>
    <mergeCell ref="HK4:HK8"/>
    <mergeCell ref="BV3:CM3"/>
    <mergeCell ref="CN3:DE3"/>
    <mergeCell ref="A3:R3"/>
    <mergeCell ref="S3:AK3"/>
    <mergeCell ref="AL3:BC3"/>
    <mergeCell ref="BD3:BU3"/>
    <mergeCell ref="IF5:IF8"/>
    <mergeCell ref="IG5:IG8"/>
    <mergeCell ref="IH5:IH8"/>
    <mergeCell ref="II5:IK6"/>
    <mergeCell ref="IO5:IO8"/>
    <mergeCell ref="IP5:IQ6"/>
    <mergeCell ref="IL5:IL8"/>
    <mergeCell ref="IM5:IN6"/>
    <mergeCell ref="IA5:IA8"/>
    <mergeCell ref="IB4:IB8"/>
    <mergeCell ref="HP4:IA4"/>
    <mergeCell ref="HP5:HP8"/>
    <mergeCell ref="HQ5:HS6"/>
    <mergeCell ref="HT5:HT8"/>
    <mergeCell ref="HU5:HV6"/>
    <mergeCell ref="HW5:HW8"/>
    <mergeCell ref="GX5:GX8"/>
    <mergeCell ref="GY5:HA6"/>
    <mergeCell ref="HB5:HB8"/>
    <mergeCell ref="HC5:HD6"/>
    <mergeCell ref="HH5:HH8"/>
    <mergeCell ref="HI5:HI8"/>
    <mergeCell ref="GV4:GW4"/>
    <mergeCell ref="GX4:HI4"/>
    <mergeCell ref="GT5:GT8"/>
    <mergeCell ref="GU5:GU8"/>
    <mergeCell ref="HL4:HM4"/>
    <mergeCell ref="HN4:HO4"/>
    <mergeCell ref="HL5:HL8"/>
    <mergeCell ref="HM5:HM8"/>
    <mergeCell ref="HN5:HN8"/>
    <mergeCell ref="HO5:HO8"/>
    <mergeCell ref="FZ4:FZ8"/>
    <mergeCell ref="GA4:GA8"/>
    <mergeCell ref="GB4:GC4"/>
    <mergeCell ref="GD4:GE4"/>
    <mergeCell ref="HE5:HE8"/>
    <mergeCell ref="HF5:HG6"/>
    <mergeCell ref="GQ5:GQ8"/>
    <mergeCell ref="GR4:GR8"/>
    <mergeCell ref="GS4:GS8"/>
    <mergeCell ref="GT4:GU4"/>
    <mergeCell ref="GV5:GV8"/>
    <mergeCell ref="GW5:GW8"/>
    <mergeCell ref="GG5:GI6"/>
    <mergeCell ref="GJ5:GJ8"/>
    <mergeCell ref="GK5:GL6"/>
    <mergeCell ref="GM5:GM8"/>
    <mergeCell ref="GF4:GQ4"/>
    <mergeCell ref="GB5:GB8"/>
    <mergeCell ref="GC5:GC8"/>
    <mergeCell ref="GD5:GD8"/>
    <mergeCell ref="GE5:GE8"/>
    <mergeCell ref="GF5:GF8"/>
    <mergeCell ref="GN5:GO6"/>
    <mergeCell ref="GP5:GP8"/>
    <mergeCell ref="FL5:FL8"/>
    <mergeCell ref="FM5:FM8"/>
    <mergeCell ref="FR5:FR8"/>
    <mergeCell ref="FS5:FT6"/>
    <mergeCell ref="FN5:FN8"/>
    <mergeCell ref="FO5:FQ6"/>
    <mergeCell ref="FX5:FX8"/>
    <mergeCell ref="FY5:FY8"/>
    <mergeCell ref="FI4:FI8"/>
    <mergeCell ref="FJ4:FK4"/>
    <mergeCell ref="FL4:FM4"/>
    <mergeCell ref="FN4:FY4"/>
    <mergeCell ref="FJ5:FJ8"/>
    <mergeCell ref="FK5:FK8"/>
    <mergeCell ref="FU5:FU8"/>
    <mergeCell ref="FV5:FW6"/>
    <mergeCell ref="FG5:FG8"/>
    <mergeCell ref="FH4:FH8"/>
    <mergeCell ref="EV4:FG4"/>
    <mergeCell ref="EV5:EV8"/>
    <mergeCell ref="EW5:EY6"/>
    <mergeCell ref="EZ5:EZ8"/>
    <mergeCell ref="FA5:FB6"/>
    <mergeCell ref="FC5:FC8"/>
    <mergeCell ref="EN5:EN8"/>
    <mergeCell ref="EO5:EO8"/>
    <mergeCell ref="EP4:EP8"/>
    <mergeCell ref="EQ4:EQ8"/>
    <mergeCell ref="FD5:FE6"/>
    <mergeCell ref="FF5:FF8"/>
    <mergeCell ref="ER4:ES4"/>
    <mergeCell ref="ET4:EU4"/>
    <mergeCell ref="ER5:ER8"/>
    <mergeCell ref="ES5:ES8"/>
    <mergeCell ref="ET5:ET8"/>
    <mergeCell ref="EU5:EU8"/>
    <mergeCell ref="ED5:ED8"/>
    <mergeCell ref="EE5:EG6"/>
    <mergeCell ref="DW5:DW8"/>
    <mergeCell ref="DX4:DX8"/>
    <mergeCell ref="DY4:DY8"/>
    <mergeCell ref="DZ4:EA4"/>
    <mergeCell ref="DL4:DW4"/>
    <mergeCell ref="DL5:DL8"/>
    <mergeCell ref="DM5:DO6"/>
    <mergeCell ref="DP5:DP8"/>
    <mergeCell ref="DQ5:DR6"/>
    <mergeCell ref="DS5:DS8"/>
    <mergeCell ref="DT5:DU6"/>
    <mergeCell ref="DV5:DV8"/>
    <mergeCell ref="EB4:EC4"/>
    <mergeCell ref="ED4:EO4"/>
    <mergeCell ref="DZ5:DZ8"/>
    <mergeCell ref="EA5:EA8"/>
    <mergeCell ref="EB5:EB8"/>
    <mergeCell ref="EC5:EC8"/>
    <mergeCell ref="EK5:EK8"/>
    <mergeCell ref="EL5:EM6"/>
    <mergeCell ref="EH5:EH8"/>
    <mergeCell ref="EI5:EJ6"/>
    <mergeCell ref="DA5:DA8"/>
    <mergeCell ref="DB5:DC6"/>
    <mergeCell ref="DF4:DF8"/>
    <mergeCell ref="DG4:DG8"/>
    <mergeCell ref="DH4:DI4"/>
    <mergeCell ref="DJ4:DK4"/>
    <mergeCell ref="DH5:DH8"/>
    <mergeCell ref="DI5:DI8"/>
    <mergeCell ref="DJ5:DJ8"/>
    <mergeCell ref="DK5:DK8"/>
    <mergeCell ref="CP5:CP8"/>
    <mergeCell ref="CQ5:CQ8"/>
    <mergeCell ref="CR5:CR8"/>
    <mergeCell ref="CS5:CS8"/>
    <mergeCell ref="CX5:CX8"/>
    <mergeCell ref="CY5:CZ6"/>
    <mergeCell ref="CC5:CE6"/>
    <mergeCell ref="CF5:CF8"/>
    <mergeCell ref="CG5:CH6"/>
    <mergeCell ref="CI5:CI8"/>
    <mergeCell ref="DD5:DD8"/>
    <mergeCell ref="DE5:DE8"/>
    <mergeCell ref="CO4:CO8"/>
    <mergeCell ref="CP4:CQ4"/>
    <mergeCell ref="CR4:CS4"/>
    <mergeCell ref="CT4:DE4"/>
    <mergeCell ref="BX4:BY4"/>
    <mergeCell ref="BZ4:CA4"/>
    <mergeCell ref="BX5:BX8"/>
    <mergeCell ref="BY5:BY8"/>
    <mergeCell ref="CT5:CT8"/>
    <mergeCell ref="CU5:CW6"/>
    <mergeCell ref="CM5:CM8"/>
    <mergeCell ref="CN4:CN8"/>
    <mergeCell ref="CB4:CM4"/>
    <mergeCell ref="CB5:CB8"/>
    <mergeCell ref="BZ5:BZ8"/>
    <mergeCell ref="CA5:CA8"/>
    <mergeCell ref="BQ5:BQ8"/>
    <mergeCell ref="BR5:BS6"/>
    <mergeCell ref="CJ5:CK6"/>
    <mergeCell ref="CL5:CL8"/>
    <mergeCell ref="BT5:BT8"/>
    <mergeCell ref="BU5:BU8"/>
    <mergeCell ref="BV4:BV8"/>
    <mergeCell ref="BW4:BW8"/>
    <mergeCell ref="BC5:BC8"/>
    <mergeCell ref="BD4:BD8"/>
    <mergeCell ref="BE4:BE8"/>
    <mergeCell ref="BF4:BG4"/>
    <mergeCell ref="AR4:BC4"/>
    <mergeCell ref="AR5:AR8"/>
    <mergeCell ref="AZ5:BA6"/>
    <mergeCell ref="BB5:BB8"/>
    <mergeCell ref="AS5:AU6"/>
    <mergeCell ref="AV5:AV8"/>
    <mergeCell ref="BH4:BI4"/>
    <mergeCell ref="BJ4:BU4"/>
    <mergeCell ref="BF5:BF8"/>
    <mergeCell ref="BG5:BG8"/>
    <mergeCell ref="BH5:BH8"/>
    <mergeCell ref="BI5:BI8"/>
    <mergeCell ref="BJ5:BJ8"/>
    <mergeCell ref="BK5:BM6"/>
    <mergeCell ref="BN5:BN8"/>
    <mergeCell ref="BO5:BP6"/>
    <mergeCell ref="AL4:AL8"/>
    <mergeCell ref="AM4:AM8"/>
    <mergeCell ref="AN4:AO4"/>
    <mergeCell ref="AP4:AQ4"/>
    <mergeCell ref="AN5:AN8"/>
    <mergeCell ref="AO5:AO8"/>
    <mergeCell ref="AP5:AP8"/>
    <mergeCell ref="AQ5:AQ8"/>
    <mergeCell ref="H5:J6"/>
    <mergeCell ref="K5:K8"/>
    <mergeCell ref="W5:W8"/>
    <mergeCell ref="X5:X8"/>
    <mergeCell ref="AW5:AX6"/>
    <mergeCell ref="AY5:AY8"/>
    <mergeCell ref="AG5:AG8"/>
    <mergeCell ref="AH5:AI6"/>
    <mergeCell ref="AJ5:AJ8"/>
    <mergeCell ref="AK5:AK8"/>
    <mergeCell ref="AD5:AD8"/>
    <mergeCell ref="AE5:AF6"/>
    <mergeCell ref="G4:R4"/>
    <mergeCell ref="G5:G8"/>
    <mergeCell ref="T4:T8"/>
    <mergeCell ref="U4:V4"/>
    <mergeCell ref="W4:X4"/>
    <mergeCell ref="Y4:AK4"/>
    <mergeCell ref="U5:U8"/>
    <mergeCell ref="V5:V8"/>
    <mergeCell ref="L5:M6"/>
    <mergeCell ref="N5:N8"/>
    <mergeCell ref="Y5:Y8"/>
    <mergeCell ref="AA5:AC6"/>
    <mergeCell ref="O5:P6"/>
    <mergeCell ref="Q5:Q8"/>
    <mergeCell ref="R5:R8"/>
    <mergeCell ref="S4:S8"/>
    <mergeCell ref="A4:A8"/>
    <mergeCell ref="B4:B8"/>
    <mergeCell ref="C4:D4"/>
    <mergeCell ref="E4:F4"/>
    <mergeCell ref="C5:C8"/>
    <mergeCell ref="D5:D8"/>
    <mergeCell ref="E5:E8"/>
    <mergeCell ref="F5:F8"/>
    <mergeCell ref="HJ2:IA2"/>
    <mergeCell ref="IB2:IS2"/>
    <mergeCell ref="FZ2:GQ2"/>
    <mergeCell ref="GR2:HI2"/>
    <mergeCell ref="A1:R1"/>
    <mergeCell ref="A2:R2"/>
    <mergeCell ref="S1:AK1"/>
    <mergeCell ref="S2:AK2"/>
    <mergeCell ref="EP1:FG1"/>
    <mergeCell ref="FH1:FY1"/>
    <mergeCell ref="HJ1:IA1"/>
    <mergeCell ref="IB1:IS1"/>
    <mergeCell ref="FZ1:GQ1"/>
    <mergeCell ref="GR1:HI1"/>
    <mergeCell ref="AL1:BC1"/>
    <mergeCell ref="BD1:BU1"/>
    <mergeCell ref="BV1:CM1"/>
    <mergeCell ref="CN1:DE1"/>
    <mergeCell ref="DF1:DW1"/>
    <mergeCell ref="DX1:EO1"/>
    <mergeCell ref="DF2:DW2"/>
    <mergeCell ref="DX2:EO2"/>
    <mergeCell ref="EP2:FG2"/>
    <mergeCell ref="FH2:FY2"/>
    <mergeCell ref="AL2:BC2"/>
    <mergeCell ref="BD2:BU2"/>
    <mergeCell ref="BV2:CM2"/>
    <mergeCell ref="CN2:DE2"/>
  </mergeCells>
  <printOptions horizontalCentered="1" verticalCentered="1"/>
  <pageMargins left="0.2" right="0.21" top="0.17" bottom="0.18" header="0.17" footer="0.18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tabSelected="1" zoomScale="85" zoomScaleNormal="85" zoomScalePageLayoutView="0" workbookViewId="0" topLeftCell="A4">
      <selection activeCell="N25" sqref="N25"/>
    </sheetView>
  </sheetViews>
  <sheetFormatPr defaultColWidth="9.00390625" defaultRowHeight="12.75"/>
  <cols>
    <col min="1" max="1" width="4.00390625" style="0" customWidth="1"/>
    <col min="2" max="2" width="26.25390625" style="0" customWidth="1"/>
    <col min="3" max="3" width="8.25390625" style="0" customWidth="1"/>
    <col min="4" max="4" width="8.25390625" style="0" hidden="1" customWidth="1"/>
    <col min="5" max="7" width="8.25390625" style="0" customWidth="1"/>
    <col min="8" max="8" width="8.25390625" style="0" hidden="1" customWidth="1"/>
    <col min="9" max="14" width="8.25390625" style="0" customWidth="1"/>
    <col min="15" max="15" width="8.25390625" style="0" hidden="1" customWidth="1"/>
    <col min="16" max="17" width="8.25390625" style="0" customWidth="1"/>
    <col min="18" max="18" width="8.00390625" style="0" customWidth="1"/>
    <col min="19" max="19" width="8.25390625" style="0" hidden="1" customWidth="1"/>
    <col min="20" max="20" width="8.25390625" style="0" customWidth="1"/>
  </cols>
  <sheetData>
    <row r="2" spans="1:20" ht="18">
      <c r="A2" s="195" t="s">
        <v>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8">
      <c r="A3" s="195" t="s">
        <v>92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8.75" thickBot="1">
      <c r="A4" s="201" t="s">
        <v>85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</row>
    <row r="5" spans="1:20" ht="24.75" customHeight="1" thickBot="1">
      <c r="A5" s="2" t="s">
        <v>49</v>
      </c>
      <c r="B5" s="2" t="s">
        <v>51</v>
      </c>
      <c r="C5" s="200" t="s">
        <v>53</v>
      </c>
      <c r="D5" s="200"/>
      <c r="E5" s="200"/>
      <c r="F5" s="202"/>
      <c r="G5" s="203" t="s">
        <v>54</v>
      </c>
      <c r="H5" s="203"/>
      <c r="I5" s="203"/>
      <c r="J5" s="203"/>
      <c r="K5" s="203"/>
      <c r="L5" s="203"/>
      <c r="M5" s="203"/>
      <c r="N5" s="204" t="s">
        <v>55</v>
      </c>
      <c r="O5" s="200"/>
      <c r="P5" s="200"/>
      <c r="Q5" s="200"/>
      <c r="R5" s="200"/>
      <c r="S5" s="17"/>
      <c r="T5" s="2"/>
    </row>
    <row r="6" spans="1:20" ht="23.25" customHeight="1" thickBot="1">
      <c r="A6" s="3" t="s">
        <v>50</v>
      </c>
      <c r="B6" s="3" t="s">
        <v>52</v>
      </c>
      <c r="C6" s="198" t="s">
        <v>57</v>
      </c>
      <c r="D6" s="27"/>
      <c r="E6" s="200" t="s">
        <v>58</v>
      </c>
      <c r="F6" s="200"/>
      <c r="G6" s="198" t="s">
        <v>57</v>
      </c>
      <c r="H6" s="27"/>
      <c r="I6" s="200" t="s">
        <v>58</v>
      </c>
      <c r="J6" s="200"/>
      <c r="K6" s="200"/>
      <c r="L6" s="200"/>
      <c r="M6" s="200"/>
      <c r="N6" s="198" t="s">
        <v>57</v>
      </c>
      <c r="O6" s="35"/>
      <c r="P6" s="200" t="s">
        <v>58</v>
      </c>
      <c r="Q6" s="200"/>
      <c r="R6" s="200"/>
      <c r="S6" s="35"/>
      <c r="T6" s="3" t="s">
        <v>56</v>
      </c>
    </row>
    <row r="7" spans="1:20" ht="16.5" thickBot="1">
      <c r="A7" s="4"/>
      <c r="B7" s="4"/>
      <c r="C7" s="199"/>
      <c r="D7" s="28"/>
      <c r="E7" s="10" t="s">
        <v>59</v>
      </c>
      <c r="F7" s="8" t="s">
        <v>60</v>
      </c>
      <c r="G7" s="199"/>
      <c r="H7" s="32"/>
      <c r="I7" s="9" t="s">
        <v>61</v>
      </c>
      <c r="J7" s="10" t="s">
        <v>62</v>
      </c>
      <c r="K7" s="11" t="s">
        <v>63</v>
      </c>
      <c r="L7" s="10" t="s">
        <v>64</v>
      </c>
      <c r="M7" s="8" t="s">
        <v>65</v>
      </c>
      <c r="N7" s="199"/>
      <c r="O7" s="36"/>
      <c r="P7" s="10" t="s">
        <v>66</v>
      </c>
      <c r="Q7" s="16" t="s">
        <v>67</v>
      </c>
      <c r="R7" s="15" t="s">
        <v>68</v>
      </c>
      <c r="S7" s="37"/>
      <c r="T7" s="4"/>
    </row>
    <row r="8" spans="1:20" ht="15" customHeight="1" thickBot="1">
      <c r="A8" s="5" t="s">
        <v>69</v>
      </c>
      <c r="B8" s="12" t="s">
        <v>70</v>
      </c>
      <c r="C8" s="31">
        <f>SUM(Сортиментна!AM27,Сортиментна!BE27)</f>
        <v>454.8540000000001</v>
      </c>
      <c r="D8" s="29">
        <f>SUM(E8:F8)</f>
        <v>454.8540000000001</v>
      </c>
      <c r="E8" s="21">
        <f>Сортиментна!AM27</f>
        <v>448.8210000000001</v>
      </c>
      <c r="F8" s="22">
        <f>Сортиментна!BE27</f>
        <v>6.033000000000001</v>
      </c>
      <c r="G8" s="34">
        <f>SUM(Сортиментна!CO27,Сортиментна!DG27,Сортиментна!DY27,Сортиментна!EQ27,Сортиментна!FI27)</f>
        <v>152.426</v>
      </c>
      <c r="H8" s="29">
        <f>SUM(I8:M8)</f>
        <v>152.426</v>
      </c>
      <c r="I8" s="19">
        <f>Сортиментна!CO27</f>
        <v>39.708999999999996</v>
      </c>
      <c r="J8" s="21">
        <f>Сортиментна!DY27</f>
        <v>3.553</v>
      </c>
      <c r="K8" s="19">
        <f>Сортиментна!EQ27</f>
        <v>2.608</v>
      </c>
      <c r="L8" s="21">
        <f>Сортиментна!FI27</f>
        <v>37.413</v>
      </c>
      <c r="M8" s="22">
        <f>Сортиментна!DG27</f>
        <v>69.143</v>
      </c>
      <c r="N8" s="20">
        <f>SUM(Сортиментна!IC27,Сортиментна!HK27,Сортиментна!GS27)</f>
        <v>89.203</v>
      </c>
      <c r="O8" s="29">
        <f>SUM(P8:R8)</f>
        <v>89.203</v>
      </c>
      <c r="P8" s="19">
        <f>Сортиментна!HK27</f>
        <v>17.112</v>
      </c>
      <c r="Q8" s="21">
        <f>Сортиментна!GS27</f>
        <v>65.78200000000001</v>
      </c>
      <c r="R8" s="19">
        <f>Сортиментна!IC27</f>
        <v>6.309000000000001</v>
      </c>
      <c r="S8" s="33">
        <f>SUM(C8,G8,N8)</f>
        <v>696.4830000000001</v>
      </c>
      <c r="T8" s="20">
        <f>Сортиментна!B27</f>
        <v>696.483</v>
      </c>
    </row>
    <row r="9" spans="1:20" ht="15" customHeight="1" thickBot="1">
      <c r="A9" s="6"/>
      <c r="B9" s="5" t="s">
        <v>71</v>
      </c>
      <c r="C9" s="20">
        <f>SUM(Сортиментна!AN27,Сортиментна!BF27)</f>
        <v>407.97299999999996</v>
      </c>
      <c r="D9" s="29">
        <f>SUM(E9:F9)</f>
        <v>407.97299999999996</v>
      </c>
      <c r="E9" s="18">
        <f>Сортиментна!AN27</f>
        <v>403.049</v>
      </c>
      <c r="F9" s="22">
        <f>Сортиментна!BF27</f>
        <v>4.9239999999999995</v>
      </c>
      <c r="G9" s="34">
        <f>SUM(Сортиментна!FJ27,Сортиментна!ER27,Сортиментна!DZ27,Сортиментна!DH27,Сортиментна!CP27)</f>
        <v>108.306</v>
      </c>
      <c r="H9" s="33">
        <f aca="true" t="shared" si="0" ref="H9:H28">SUM(I9:M9)</f>
        <v>108.306</v>
      </c>
      <c r="I9" s="22">
        <f>Сортиментна!CP27</f>
        <v>28.036999999999995</v>
      </c>
      <c r="J9" s="18">
        <f>Сортиментна!DZ27</f>
        <v>2.266</v>
      </c>
      <c r="K9" s="19">
        <f>Сортиментна!ER27</f>
        <v>1.328</v>
      </c>
      <c r="L9" s="18">
        <f>Сортиментна!FJ27</f>
        <v>24.744000000000003</v>
      </c>
      <c r="M9" s="22">
        <f>Сортиментна!DH27</f>
        <v>51.931</v>
      </c>
      <c r="N9" s="20">
        <f>SUM(Сортиментна!GT27,Сортиментна!HL27,Сортиментна!ID27)</f>
        <v>68.37100000000001</v>
      </c>
      <c r="O9" s="33">
        <f aca="true" t="shared" si="1" ref="O9:O28">SUM(P9:R9)</f>
        <v>68.37100000000001</v>
      </c>
      <c r="P9" s="19">
        <f>Сортиментна!HL27</f>
        <v>11.553</v>
      </c>
      <c r="Q9" s="18">
        <f>Сортиментна!GT27</f>
        <v>53.507000000000005</v>
      </c>
      <c r="R9" s="19">
        <f>Сортиментна!ID27</f>
        <v>3.311</v>
      </c>
      <c r="S9" s="33">
        <f aca="true" t="shared" si="2" ref="S9:S28">SUM(C9,G9,N9)</f>
        <v>584.65</v>
      </c>
      <c r="T9" s="20">
        <f>Сортиментна!C27</f>
        <v>584.65</v>
      </c>
    </row>
    <row r="10" spans="1:20" ht="15" customHeight="1" thickBot="1">
      <c r="A10" s="6"/>
      <c r="B10" s="5" t="s">
        <v>84</v>
      </c>
      <c r="C10" s="20">
        <f>SUM(Сортиментна!AO27,Сортиментна!BG27)</f>
        <v>46.881</v>
      </c>
      <c r="D10" s="29">
        <f aca="true" t="shared" si="3" ref="D10:D18">SUM(E10:F10)</f>
        <v>46.881</v>
      </c>
      <c r="E10" s="18">
        <f>Сортиментна!AO27</f>
        <v>45.772</v>
      </c>
      <c r="F10" s="22">
        <f>Сортиментна!BG27</f>
        <v>1.1090000000000002</v>
      </c>
      <c r="G10" s="20">
        <f>SUM(Сортиментна!CQ27,Сортиментна!DI27,Сортиментна!EA27,Сортиментна!ES27,Сортиментна!FK27)</f>
        <v>44.12</v>
      </c>
      <c r="H10" s="33">
        <f t="shared" si="0"/>
        <v>44.12</v>
      </c>
      <c r="I10" s="19">
        <f>Сортиментна!CQ27</f>
        <v>11.672</v>
      </c>
      <c r="J10" s="18">
        <f>Сортиментна!EA27</f>
        <v>1.287</v>
      </c>
      <c r="K10" s="19">
        <f>Сортиментна!ES27</f>
        <v>1.28</v>
      </c>
      <c r="L10" s="18">
        <f>Сортиментна!FK27</f>
        <v>12.669</v>
      </c>
      <c r="M10" s="22">
        <f>Сортиментна!DI27</f>
        <v>17.211999999999996</v>
      </c>
      <c r="N10" s="20">
        <f>SUM(Сортиментна!IE27,Сортиментна!HM27,Сортиментна!GU27)</f>
        <v>20.832</v>
      </c>
      <c r="O10" s="33">
        <f t="shared" si="1"/>
        <v>20.832</v>
      </c>
      <c r="P10" s="19">
        <f>Сортиментна!HM27</f>
        <v>5.559</v>
      </c>
      <c r="Q10" s="18">
        <f>Сортиментна!GU27</f>
        <v>12.274999999999999</v>
      </c>
      <c r="R10" s="19">
        <f>Сортиментна!IE27</f>
        <v>2.9979999999999998</v>
      </c>
      <c r="S10" s="33">
        <f t="shared" si="2"/>
        <v>111.833</v>
      </c>
      <c r="T10" s="20">
        <f>Сортиментна!D27</f>
        <v>111.833</v>
      </c>
    </row>
    <row r="11" spans="1:20" ht="15" customHeight="1" thickBot="1">
      <c r="A11" s="5" t="s">
        <v>72</v>
      </c>
      <c r="B11" s="12" t="s">
        <v>73</v>
      </c>
      <c r="C11" s="20"/>
      <c r="D11" s="29"/>
      <c r="E11" s="18"/>
      <c r="F11" s="22"/>
      <c r="G11" s="20"/>
      <c r="H11" s="33"/>
      <c r="I11" s="19"/>
      <c r="J11" s="18"/>
      <c r="K11" s="19"/>
      <c r="L11" s="18"/>
      <c r="M11" s="22"/>
      <c r="N11" s="20"/>
      <c r="O11" s="33"/>
      <c r="P11" s="19"/>
      <c r="Q11" s="18"/>
      <c r="R11" s="19"/>
      <c r="S11" s="33"/>
      <c r="T11" s="20"/>
    </row>
    <row r="12" spans="1:20" ht="15" customHeight="1" thickBot="1">
      <c r="A12" s="6"/>
      <c r="B12" s="5" t="s">
        <v>83</v>
      </c>
      <c r="C12" s="20">
        <f>SUM(Сортиментна!AP27,Сортиментна!BH27)</f>
        <v>353.07</v>
      </c>
      <c r="D12" s="29">
        <f t="shared" si="3"/>
        <v>353.07</v>
      </c>
      <c r="E12" s="18">
        <f>Сортиментна!AP27</f>
        <v>349.825</v>
      </c>
      <c r="F12" s="22">
        <f>Сортиментна!BH27</f>
        <v>3.2449999999999997</v>
      </c>
      <c r="G12" s="20">
        <f>SUM(Сортиментна!FL27,Сортиментна!ET27,Сортиментна!EB27,Сортиментна!DJ27,Сортиментна!CR27)</f>
        <v>51.67</v>
      </c>
      <c r="H12" s="33">
        <f t="shared" si="0"/>
        <v>51.67</v>
      </c>
      <c r="I12" s="19">
        <f>Сортиментна!CR27</f>
        <v>14.990000000000002</v>
      </c>
      <c r="J12" s="18">
        <f>Сортиментна!EB27</f>
        <v>0.663</v>
      </c>
      <c r="K12" s="19">
        <f>Сортиментна!ET27</f>
        <v>0.25</v>
      </c>
      <c r="L12" s="18">
        <f>Сортиментна!FL27</f>
        <v>1.382</v>
      </c>
      <c r="M12" s="22">
        <f>Сортиментна!DJ27</f>
        <v>34.385</v>
      </c>
      <c r="N12" s="20">
        <f>SUM(Сортиментна!GV27,Сортиментна!HN27,Сортиментна!IF27)</f>
        <v>42.317000000000014</v>
      </c>
      <c r="O12" s="33">
        <f t="shared" si="1"/>
        <v>42.317000000000014</v>
      </c>
      <c r="P12" s="19">
        <f>Сортиментна!HN27</f>
        <v>4.8469999999999995</v>
      </c>
      <c r="Q12" s="18">
        <f>Сортиментна!GV27</f>
        <v>37.38000000000001</v>
      </c>
      <c r="R12" s="19">
        <f>Сортиментна!IF27</f>
        <v>0.09000000000000001</v>
      </c>
      <c r="S12" s="33">
        <f t="shared" si="2"/>
        <v>447.057</v>
      </c>
      <c r="T12" s="20">
        <f>Сортиментна!E27</f>
        <v>447.0570000000001</v>
      </c>
    </row>
    <row r="13" spans="1:20" ht="15" customHeight="1" thickBot="1">
      <c r="A13" s="6"/>
      <c r="B13" s="12" t="s">
        <v>74</v>
      </c>
      <c r="C13" s="20">
        <f>SUM(Сортиментна!AQ27,Сортиментна!BI27)</f>
        <v>54.903</v>
      </c>
      <c r="D13" s="29">
        <f t="shared" si="3"/>
        <v>54.903</v>
      </c>
      <c r="E13" s="18">
        <f>Сортиментна!AQ27</f>
        <v>53.224</v>
      </c>
      <c r="F13" s="22">
        <f>Сортиментна!BI27</f>
        <v>1.6790000000000003</v>
      </c>
      <c r="G13" s="20">
        <f>SUM(Сортиментна!CS27,Сортиментна!DK27,Сортиментна!EC27,Сортиментна!EU27,Сортиментна!FM27)</f>
        <v>56.63600000000001</v>
      </c>
      <c r="H13" s="33">
        <f t="shared" si="0"/>
        <v>56.63600000000001</v>
      </c>
      <c r="I13" s="19">
        <f>Сортиментна!CS27</f>
        <v>13.046999999999999</v>
      </c>
      <c r="J13" s="18">
        <f>Сортиментна!EC27</f>
        <v>1.6030000000000002</v>
      </c>
      <c r="K13" s="19">
        <f>Сортиментна!EU27</f>
        <v>1.078</v>
      </c>
      <c r="L13" s="18">
        <f>Сортиментна!FM27</f>
        <v>23.362000000000002</v>
      </c>
      <c r="M13" s="22">
        <f>Сортиментна!DK27</f>
        <v>17.546000000000003</v>
      </c>
      <c r="N13" s="20">
        <f>SUM(Сортиментна!IG27,Сортиментна!HO27,Сортиментна!GW27)</f>
        <v>26.054000000000002</v>
      </c>
      <c r="O13" s="33">
        <f t="shared" si="1"/>
        <v>26.054000000000002</v>
      </c>
      <c r="P13" s="19">
        <f>Сортиментна!HO27</f>
        <v>6.706</v>
      </c>
      <c r="Q13" s="18">
        <f>Сортиментна!GW27</f>
        <v>16.127000000000002</v>
      </c>
      <c r="R13" s="19">
        <f>Сортиментна!IG27</f>
        <v>3.2209999999999996</v>
      </c>
      <c r="S13" s="33">
        <f t="shared" si="2"/>
        <v>137.59300000000002</v>
      </c>
      <c r="T13" s="20">
        <f>Сортиментна!F27</f>
        <v>137.593</v>
      </c>
    </row>
    <row r="14" spans="1:20" ht="15" customHeight="1" thickBot="1">
      <c r="A14" s="5" t="s">
        <v>75</v>
      </c>
      <c r="B14" s="12" t="s">
        <v>76</v>
      </c>
      <c r="C14" s="20"/>
      <c r="D14" s="29"/>
      <c r="E14" s="18"/>
      <c r="F14" s="22"/>
      <c r="G14" s="20"/>
      <c r="H14" s="33"/>
      <c r="I14" s="19"/>
      <c r="J14" s="18"/>
      <c r="K14" s="19"/>
      <c r="L14" s="18"/>
      <c r="M14" s="22"/>
      <c r="N14" s="20"/>
      <c r="O14" s="33"/>
      <c r="P14" s="19"/>
      <c r="Q14" s="18"/>
      <c r="R14" s="19"/>
      <c r="S14" s="33"/>
      <c r="T14" s="20"/>
    </row>
    <row r="15" spans="1:20" ht="15" customHeight="1" thickBot="1">
      <c r="A15" s="6"/>
      <c r="B15" s="12" t="s">
        <v>82</v>
      </c>
      <c r="C15" s="20">
        <f>SUM(Сортиментна!AR27,Сортиментна!BJ27)</f>
        <v>234.41600000000003</v>
      </c>
      <c r="D15" s="29">
        <f t="shared" si="3"/>
        <v>234.41600000000003</v>
      </c>
      <c r="E15" s="18">
        <f>Сортиментна!AR27</f>
        <v>232.49200000000002</v>
      </c>
      <c r="F15" s="22">
        <f>Сортиментна!BJ27</f>
        <v>1.9240000000000004</v>
      </c>
      <c r="G15" s="20">
        <f>SUM(Сортиментна!FN27,Сортиментна!EV27,Сортиментна!ED27,Сортиментна!DL27,Сортиментна!CT27)</f>
        <v>14.375999999999998</v>
      </c>
      <c r="H15" s="33">
        <f t="shared" si="0"/>
        <v>14.376</v>
      </c>
      <c r="I15" s="19">
        <f>Сортиментна!CT27</f>
        <v>10.682999999999998</v>
      </c>
      <c r="J15" s="18">
        <f>Сортиментна!ED27</f>
        <v>0.663</v>
      </c>
      <c r="K15" s="19">
        <f>Сортиментна!EV27</f>
        <v>0.23</v>
      </c>
      <c r="L15" s="18">
        <f>Сортиментна!FN27</f>
        <v>0</v>
      </c>
      <c r="M15" s="22">
        <f>Сортиментна!DL27</f>
        <v>2.8000000000000003</v>
      </c>
      <c r="N15" s="20">
        <f>SUM(Сортиментна!GX27,Сортиментна!HP27,Сортиментна!IH27)</f>
        <v>4.917999999999999</v>
      </c>
      <c r="O15" s="33">
        <f t="shared" si="1"/>
        <v>4.917999999999999</v>
      </c>
      <c r="P15" s="19">
        <f>Сортиментна!HP27</f>
        <v>2.061</v>
      </c>
      <c r="Q15" s="18">
        <f>Сортиментна!GX27</f>
        <v>2.767</v>
      </c>
      <c r="R15" s="19">
        <f>Сортиментна!IH27</f>
        <v>0.09000000000000001</v>
      </c>
      <c r="S15" s="33">
        <f t="shared" si="2"/>
        <v>253.71000000000004</v>
      </c>
      <c r="T15" s="20">
        <f>Сортиментна!G27</f>
        <v>253.71</v>
      </c>
    </row>
    <row r="16" spans="1:20" ht="15" customHeight="1" thickBot="1">
      <c r="A16" s="6"/>
      <c r="B16" s="5" t="s">
        <v>77</v>
      </c>
      <c r="C16" s="20">
        <f>SUM(Сортиментна!AS27,Сортиментна!BK27)</f>
        <v>67.227</v>
      </c>
      <c r="D16" s="29">
        <f t="shared" si="3"/>
        <v>67.227</v>
      </c>
      <c r="E16" s="18">
        <f>Сортиментна!AS27</f>
        <v>66.733</v>
      </c>
      <c r="F16" s="22">
        <f>Сортиментна!BK27</f>
        <v>0.4940000000000001</v>
      </c>
      <c r="G16" s="20">
        <f>SUM(Сортиментна!CU27,Сортиментна!DM27,Сортиментна!EE27,Сортиментна!EW27,Сортиментна!FO27)</f>
        <v>1.9969999999999999</v>
      </c>
      <c r="H16" s="33">
        <f t="shared" si="0"/>
        <v>1.9969999999999999</v>
      </c>
      <c r="I16" s="19">
        <f>Сортиментна!CU27</f>
        <v>1.6689999999999998</v>
      </c>
      <c r="J16" s="18">
        <f>Сортиментна!EE27</f>
        <v>0.219</v>
      </c>
      <c r="K16" s="19">
        <f>Сортиментна!EW27</f>
        <v>0.034</v>
      </c>
      <c r="L16" s="18">
        <f>Сортиментна!FO27</f>
        <v>0</v>
      </c>
      <c r="M16" s="22">
        <f>Сортиментна!DM27</f>
        <v>0.075</v>
      </c>
      <c r="N16" s="20">
        <f>SUM(Сортиментна!II27,Сортиментна!HQ27,Сортиментна!GY27)</f>
        <v>0.44100000000000006</v>
      </c>
      <c r="O16" s="33">
        <f t="shared" si="1"/>
        <v>0.44100000000000006</v>
      </c>
      <c r="P16" s="19">
        <f>Сортиментна!HQ27</f>
        <v>0.232</v>
      </c>
      <c r="Q16" s="18">
        <f>Сортиментна!GY27</f>
        <v>0.20900000000000002</v>
      </c>
      <c r="R16" s="19">
        <f>Сортиментна!II27</f>
        <v>0</v>
      </c>
      <c r="S16" s="33">
        <f t="shared" si="2"/>
        <v>69.665</v>
      </c>
      <c r="T16" s="20">
        <f>Сортиментна!H27</f>
        <v>69.665</v>
      </c>
    </row>
    <row r="17" spans="1:20" ht="15" customHeight="1" thickBot="1">
      <c r="A17" s="6"/>
      <c r="B17" s="5" t="s">
        <v>88</v>
      </c>
      <c r="C17" s="20">
        <f>SUM(Сортиментна!AT27,Сортиментна!BL27)</f>
        <v>92.738</v>
      </c>
      <c r="D17" s="29">
        <f t="shared" si="3"/>
        <v>92.738</v>
      </c>
      <c r="E17" s="18">
        <f>Сортиментна!AT27</f>
        <v>92.041</v>
      </c>
      <c r="F17" s="22">
        <f>Сортиментна!BL27</f>
        <v>0.6970000000000001</v>
      </c>
      <c r="G17" s="20">
        <f>SUM(Сортиментна!FP27,Сортиментна!EX27,Сортиментна!EF27,Сортиментна!DN27,Сортиментна!CV27)</f>
        <v>4.039</v>
      </c>
      <c r="H17" s="33">
        <f t="shared" si="0"/>
        <v>4.039</v>
      </c>
      <c r="I17" s="19">
        <f>Сортиментна!CV27</f>
        <v>2.659</v>
      </c>
      <c r="J17" s="18">
        <f>Сортиментна!EF27</f>
        <v>0.18</v>
      </c>
      <c r="K17" s="19">
        <f>Сортиментна!EX27</f>
        <v>0.060000000000000005</v>
      </c>
      <c r="L17" s="18">
        <f>Сортиментна!FP27</f>
        <v>0</v>
      </c>
      <c r="M17" s="22">
        <f>Сортиментна!DN27</f>
        <v>1.14</v>
      </c>
      <c r="N17" s="20">
        <f>SUM(Сортиментна!GZ27,Сортиментна!HR27,Сортиментна!IJ27)</f>
        <v>2.119</v>
      </c>
      <c r="O17" s="33">
        <f t="shared" si="1"/>
        <v>2.119</v>
      </c>
      <c r="P17" s="19">
        <f>Сортиментна!HR27</f>
        <v>1.11</v>
      </c>
      <c r="Q17" s="18">
        <f>Сортиментна!GZ27</f>
        <v>0.9790000000000001</v>
      </c>
      <c r="R17" s="19">
        <f>Сортиментна!IJ27</f>
        <v>0.03</v>
      </c>
      <c r="S17" s="33">
        <f t="shared" si="2"/>
        <v>98.896</v>
      </c>
      <c r="T17" s="20">
        <f>Сортиментна!I27</f>
        <v>98.896</v>
      </c>
    </row>
    <row r="18" spans="1:20" ht="15" customHeight="1" thickBot="1">
      <c r="A18" s="6"/>
      <c r="B18" s="5" t="s">
        <v>89</v>
      </c>
      <c r="C18" s="20">
        <f>SUM(Сортиментна!AU27,Сортиментна!BM27)</f>
        <v>74.45100000000001</v>
      </c>
      <c r="D18" s="29">
        <f t="shared" si="3"/>
        <v>74.45100000000001</v>
      </c>
      <c r="E18" s="18">
        <f>Сортиментна!AU27</f>
        <v>73.718</v>
      </c>
      <c r="F18" s="22">
        <f>Сортиментна!BM27</f>
        <v>0.7330000000000002</v>
      </c>
      <c r="G18" s="20">
        <f>SUM(Сортиментна!CW27,Сортиментна!DO27,Сортиментна!EG27,Сортиментна!EY27,Сортиментна!FQ27)</f>
        <v>8.34</v>
      </c>
      <c r="H18" s="33">
        <f t="shared" si="0"/>
        <v>8.34</v>
      </c>
      <c r="I18" s="19">
        <f>Сортиментна!CW27</f>
        <v>6.355</v>
      </c>
      <c r="J18" s="18">
        <f>Сортиментна!EG27</f>
        <v>0.264</v>
      </c>
      <c r="K18" s="19">
        <f>Сортиментна!EY27</f>
        <v>0.136</v>
      </c>
      <c r="L18" s="18">
        <f>Сортиментна!FQ27</f>
        <v>0</v>
      </c>
      <c r="M18" s="22">
        <f>Сортиментна!DO27</f>
        <v>1.585</v>
      </c>
      <c r="N18" s="20">
        <f>SUM(Сортиментна!IK27,Сортиментна!HS27,Сортиментна!HA27)</f>
        <v>2.358</v>
      </c>
      <c r="O18" s="33">
        <f t="shared" si="1"/>
        <v>2.358</v>
      </c>
      <c r="P18" s="19">
        <f>Сортиментна!HS27</f>
        <v>0.7190000000000001</v>
      </c>
      <c r="Q18" s="18">
        <f>Сортиментна!HA27</f>
        <v>1.579</v>
      </c>
      <c r="R18" s="19">
        <f>Сортиментна!IK27</f>
        <v>0.06</v>
      </c>
      <c r="S18" s="33">
        <f t="shared" si="2"/>
        <v>85.14900000000002</v>
      </c>
      <c r="T18" s="20">
        <f>Сортиментна!J27</f>
        <v>85.149</v>
      </c>
    </row>
    <row r="19" spans="1:20" ht="15" customHeight="1">
      <c r="A19" s="187"/>
      <c r="B19" s="13" t="s">
        <v>81</v>
      </c>
      <c r="C19" s="185"/>
      <c r="D19" s="196"/>
      <c r="E19" s="189"/>
      <c r="F19" s="191"/>
      <c r="G19" s="185">
        <f>G21+G22</f>
        <v>0.9000000000000001</v>
      </c>
      <c r="H19" s="193">
        <f t="shared" si="0"/>
        <v>0.9</v>
      </c>
      <c r="I19" s="191">
        <f>Сортиментна!CX27</f>
        <v>0.9</v>
      </c>
      <c r="J19" s="189"/>
      <c r="K19" s="191"/>
      <c r="L19" s="189"/>
      <c r="M19" s="191"/>
      <c r="N19" s="185"/>
      <c r="O19" s="193"/>
      <c r="P19" s="191"/>
      <c r="Q19" s="189"/>
      <c r="R19" s="191"/>
      <c r="S19" s="193">
        <f t="shared" si="2"/>
        <v>0.9000000000000001</v>
      </c>
      <c r="T19" s="185">
        <f>T21+T22</f>
        <v>0.9000000000000001</v>
      </c>
    </row>
    <row r="20" spans="1:20" ht="15" customHeight="1" thickBot="1">
      <c r="A20" s="188"/>
      <c r="B20" s="12" t="s">
        <v>78</v>
      </c>
      <c r="C20" s="186"/>
      <c r="D20" s="197"/>
      <c r="E20" s="190"/>
      <c r="F20" s="192"/>
      <c r="G20" s="186"/>
      <c r="H20" s="194"/>
      <c r="I20" s="192"/>
      <c r="J20" s="190"/>
      <c r="K20" s="192"/>
      <c r="L20" s="190"/>
      <c r="M20" s="192"/>
      <c r="N20" s="186"/>
      <c r="O20" s="194"/>
      <c r="P20" s="192"/>
      <c r="Q20" s="190"/>
      <c r="R20" s="192"/>
      <c r="S20" s="194"/>
      <c r="T20" s="186"/>
    </row>
    <row r="21" spans="1:20" ht="15" customHeight="1" thickBot="1">
      <c r="A21" s="6"/>
      <c r="B21" s="5" t="s">
        <v>77</v>
      </c>
      <c r="C21" s="20"/>
      <c r="D21" s="29"/>
      <c r="E21" s="18"/>
      <c r="F21" s="22"/>
      <c r="G21" s="20">
        <f>I21+J21+K21+L21+M21</f>
        <v>0.34</v>
      </c>
      <c r="H21" s="33">
        <f t="shared" si="0"/>
        <v>0.34</v>
      </c>
      <c r="I21" s="19">
        <f>Сортиментна!CY27</f>
        <v>0.34</v>
      </c>
      <c r="J21" s="18"/>
      <c r="K21" s="19"/>
      <c r="L21" s="18"/>
      <c r="M21" s="22"/>
      <c r="N21" s="20"/>
      <c r="O21" s="33"/>
      <c r="P21" s="19"/>
      <c r="Q21" s="18"/>
      <c r="R21" s="19"/>
      <c r="S21" s="33">
        <f t="shared" si="2"/>
        <v>0.34</v>
      </c>
      <c r="T21" s="20">
        <f>G21</f>
        <v>0.34</v>
      </c>
    </row>
    <row r="22" spans="1:20" ht="15" customHeight="1" thickBot="1">
      <c r="A22" s="6"/>
      <c r="B22" s="5" t="s">
        <v>88</v>
      </c>
      <c r="C22" s="20"/>
      <c r="D22" s="29"/>
      <c r="E22" s="18"/>
      <c r="F22" s="22"/>
      <c r="G22" s="20">
        <f>I22+J22+K22+L22+M22</f>
        <v>0.56</v>
      </c>
      <c r="H22" s="33">
        <f t="shared" si="0"/>
        <v>0.56</v>
      </c>
      <c r="I22" s="19">
        <f>Сортиментна!CZ27</f>
        <v>0.56</v>
      </c>
      <c r="J22" s="18"/>
      <c r="K22" s="19"/>
      <c r="L22" s="18"/>
      <c r="M22" s="22"/>
      <c r="N22" s="20"/>
      <c r="O22" s="33"/>
      <c r="P22" s="19"/>
      <c r="Q22" s="18"/>
      <c r="R22" s="19"/>
      <c r="S22" s="33">
        <f t="shared" si="2"/>
        <v>0.56</v>
      </c>
      <c r="T22" s="20">
        <f>G22</f>
        <v>0.56</v>
      </c>
    </row>
    <row r="23" spans="1:20" ht="15" customHeight="1">
      <c r="A23" s="187"/>
      <c r="B23" s="13" t="s">
        <v>81</v>
      </c>
      <c r="C23" s="185"/>
      <c r="D23" s="196"/>
      <c r="E23" s="189"/>
      <c r="F23" s="191"/>
      <c r="G23" s="185">
        <f>SUM(Сортиментна!DS27,Сортиментна!FU27)</f>
        <v>21.195999999999998</v>
      </c>
      <c r="H23" s="193">
        <f t="shared" si="0"/>
        <v>21.195999999999998</v>
      </c>
      <c r="I23" s="191"/>
      <c r="J23" s="189"/>
      <c r="K23" s="191"/>
      <c r="L23" s="189"/>
      <c r="M23" s="191">
        <f>Сортиментна!DS27</f>
        <v>21.195999999999998</v>
      </c>
      <c r="N23" s="185">
        <f>SUM(Сортиментна!HE27,Сортиментна!HW27,Сортиментна!IO27)</f>
        <v>28.874999999999996</v>
      </c>
      <c r="O23" s="193">
        <f t="shared" si="1"/>
        <v>28.874999999999996</v>
      </c>
      <c r="P23" s="191">
        <f>Сортиментна!HW27</f>
        <v>1.5</v>
      </c>
      <c r="Q23" s="189">
        <f>Сортиментна!HE27</f>
        <v>27.374999999999996</v>
      </c>
      <c r="R23" s="191"/>
      <c r="S23" s="193">
        <f t="shared" si="2"/>
        <v>50.071</v>
      </c>
      <c r="T23" s="185">
        <f>Сортиментна!N27</f>
        <v>50.071000000000005</v>
      </c>
    </row>
    <row r="24" spans="1:20" ht="15" customHeight="1" thickBot="1">
      <c r="A24" s="188"/>
      <c r="B24" s="12" t="s">
        <v>79</v>
      </c>
      <c r="C24" s="186"/>
      <c r="D24" s="197"/>
      <c r="E24" s="190"/>
      <c r="F24" s="192"/>
      <c r="G24" s="186"/>
      <c r="H24" s="194"/>
      <c r="I24" s="192"/>
      <c r="J24" s="190"/>
      <c r="K24" s="192"/>
      <c r="L24" s="190"/>
      <c r="M24" s="192"/>
      <c r="N24" s="186"/>
      <c r="O24" s="194"/>
      <c r="P24" s="192"/>
      <c r="Q24" s="190"/>
      <c r="R24" s="192"/>
      <c r="S24" s="194"/>
      <c r="T24" s="186"/>
    </row>
    <row r="25" spans="1:20" ht="15" customHeight="1" thickBot="1">
      <c r="A25" s="6"/>
      <c r="B25" s="5" t="s">
        <v>80</v>
      </c>
      <c r="C25" s="20"/>
      <c r="D25" s="29"/>
      <c r="E25" s="18"/>
      <c r="F25" s="22"/>
      <c r="G25" s="20">
        <f>Сортиментна!DT27</f>
        <v>10.112</v>
      </c>
      <c r="H25" s="33">
        <f t="shared" si="0"/>
        <v>10.112</v>
      </c>
      <c r="I25" s="19"/>
      <c r="J25" s="18"/>
      <c r="K25" s="19"/>
      <c r="L25" s="18"/>
      <c r="M25" s="22">
        <f>Сортиментна!DT27</f>
        <v>10.112</v>
      </c>
      <c r="N25" s="20">
        <f>SUM(Сортиментна!IP27,Сортиментна!HX27,Сортиментна!HF27)</f>
        <v>14.264000000000001</v>
      </c>
      <c r="O25" s="33">
        <f t="shared" si="1"/>
        <v>14.264000000000001</v>
      </c>
      <c r="P25" s="19">
        <f>Сортиментна!HX27</f>
        <v>0.43000000000000005</v>
      </c>
      <c r="Q25" s="18">
        <f>Сортиментна!HF27</f>
        <v>13.834000000000001</v>
      </c>
      <c r="R25" s="19"/>
      <c r="S25" s="33">
        <f t="shared" si="2"/>
        <v>24.376</v>
      </c>
      <c r="T25" s="20">
        <f>Сортиментна!O27</f>
        <v>24.376</v>
      </c>
    </row>
    <row r="26" spans="1:20" ht="15" customHeight="1" thickBot="1">
      <c r="A26" s="6"/>
      <c r="B26" s="5" t="s">
        <v>88</v>
      </c>
      <c r="C26" s="20"/>
      <c r="D26" s="29"/>
      <c r="E26" s="18"/>
      <c r="F26" s="22"/>
      <c r="G26" s="20">
        <f>Сортиментна!DU27</f>
        <v>11.084</v>
      </c>
      <c r="H26" s="33">
        <f t="shared" si="0"/>
        <v>11.084</v>
      </c>
      <c r="I26" s="19"/>
      <c r="J26" s="18"/>
      <c r="K26" s="19"/>
      <c r="L26" s="18"/>
      <c r="M26" s="22">
        <f>Сортиментна!DU27</f>
        <v>11.084</v>
      </c>
      <c r="N26" s="20">
        <f>SUM(Сортиментна!HG27,Сортиментна!HY27,Сортиментна!IQ27)</f>
        <v>14.511000000000001</v>
      </c>
      <c r="O26" s="33">
        <f t="shared" si="1"/>
        <v>14.511000000000001</v>
      </c>
      <c r="P26" s="19">
        <f>Сортиментна!HY27</f>
        <v>0.9700000000000001</v>
      </c>
      <c r="Q26" s="18">
        <f>Сортиментна!HG27</f>
        <v>13.541</v>
      </c>
      <c r="R26" s="19"/>
      <c r="S26" s="33">
        <f t="shared" si="2"/>
        <v>25.595</v>
      </c>
      <c r="T26" s="20">
        <f>Сортиментна!P27</f>
        <v>25.594999999999995</v>
      </c>
    </row>
    <row r="27" spans="1:20" ht="15" customHeight="1" thickBot="1">
      <c r="A27" s="6"/>
      <c r="B27" s="12" t="s">
        <v>32</v>
      </c>
      <c r="C27" s="20">
        <f>SUM(Сортиментна!BB27,Сортиментна!BT27)</f>
        <v>69.911</v>
      </c>
      <c r="D27" s="29">
        <f>SUM(E27:F27)</f>
        <v>69.911</v>
      </c>
      <c r="E27" s="18">
        <f>Сортиментна!BB27</f>
        <v>69.785</v>
      </c>
      <c r="F27" s="22">
        <f>Сортиментна!BT27</f>
        <v>0.126</v>
      </c>
      <c r="G27" s="20">
        <f>SUM(Сортиментна!DD27,Сортиментна!DV27,Сортиментна!EN27,Сортиментна!FF27,Сортиментна!FX27)</f>
        <v>0</v>
      </c>
      <c r="H27" s="33">
        <f t="shared" si="0"/>
        <v>0</v>
      </c>
      <c r="I27" s="19">
        <f>Сортиментна!DD27</f>
        <v>0</v>
      </c>
      <c r="J27" s="18">
        <f>Сортиментна!EN27</f>
        <v>0</v>
      </c>
      <c r="K27" s="19">
        <f>Сортиментна!FF27</f>
        <v>0</v>
      </c>
      <c r="L27" s="18">
        <f>Сортиментна!FX27</f>
        <v>0</v>
      </c>
      <c r="M27" s="22">
        <f>Сортиментна!DV27</f>
        <v>0</v>
      </c>
      <c r="N27" s="20">
        <f>SUM(Сортиментна!IR27,Сортиментна!HZ27,Сортиментна!HH27)</f>
        <v>0</v>
      </c>
      <c r="O27" s="33">
        <f t="shared" si="1"/>
        <v>0</v>
      </c>
      <c r="P27" s="19">
        <f>Сортиментна!HZ27</f>
        <v>0</v>
      </c>
      <c r="Q27" s="18">
        <f>Сортиментна!HH27</f>
        <v>0</v>
      </c>
      <c r="R27" s="19">
        <f>Сортиментна!IR27</f>
        <v>0</v>
      </c>
      <c r="S27" s="33">
        <f t="shared" si="2"/>
        <v>69.911</v>
      </c>
      <c r="T27" s="20">
        <f>Сортиментна!Q27</f>
        <v>69.911</v>
      </c>
    </row>
    <row r="28" spans="1:20" ht="15" customHeight="1" thickBot="1">
      <c r="A28" s="7"/>
      <c r="B28" s="14" t="s">
        <v>11</v>
      </c>
      <c r="C28" s="23">
        <f>SUM(Сортиментна!BC27,Сортиментна!BU27)</f>
        <v>48.74300000000001</v>
      </c>
      <c r="D28" s="29">
        <f>SUM(E28:F28)</f>
        <v>48.74300000000001</v>
      </c>
      <c r="E28" s="24">
        <f>Сортиментна!BC27</f>
        <v>47.54800000000001</v>
      </c>
      <c r="F28" s="25">
        <f>Сортиментна!BU27</f>
        <v>1.1950000000000003</v>
      </c>
      <c r="G28" s="23">
        <f>SUM(Сортиментна!FY27,Сортиментна!FG27,Сортиментна!EO27,Сортиментна!DW27,Сортиментна!DE27)</f>
        <v>15.197999999999999</v>
      </c>
      <c r="H28" s="30">
        <f t="shared" si="0"/>
        <v>15.198</v>
      </c>
      <c r="I28" s="26">
        <f>Сортиментна!DE27</f>
        <v>3.407</v>
      </c>
      <c r="J28" s="24">
        <f>Сортиментна!EO27</f>
        <v>0</v>
      </c>
      <c r="K28" s="26">
        <f>Сортиментна!FG27</f>
        <v>0.02</v>
      </c>
      <c r="L28" s="24">
        <f>Сортиментна!FY27</f>
        <v>1.382</v>
      </c>
      <c r="M28" s="25">
        <f>Сортиментна!DW27</f>
        <v>10.389</v>
      </c>
      <c r="N28" s="23">
        <f>SUM(Сортиментна!HI27,Сортиментна!IA27,Сортиментна!IS27)</f>
        <v>8.524000000000001</v>
      </c>
      <c r="O28" s="30">
        <f t="shared" si="1"/>
        <v>8.524000000000001</v>
      </c>
      <c r="P28" s="26">
        <f>Сортиментна!IA27</f>
        <v>1.286</v>
      </c>
      <c r="Q28" s="24">
        <f>Сортиментна!HI27</f>
        <v>7.238</v>
      </c>
      <c r="R28" s="26">
        <f>Сортиментна!IS27</f>
        <v>0</v>
      </c>
      <c r="S28" s="33">
        <f t="shared" si="2"/>
        <v>72.465</v>
      </c>
      <c r="T28" s="23">
        <f>Сортиментна!R27</f>
        <v>72.465</v>
      </c>
    </row>
    <row r="31" spans="1:20" ht="18">
      <c r="A31" s="195" t="s">
        <v>95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</row>
  </sheetData>
  <sheetProtection/>
  <mergeCells count="51">
    <mergeCell ref="A2:T2"/>
    <mergeCell ref="A3:T3"/>
    <mergeCell ref="A4:T4"/>
    <mergeCell ref="C5:F5"/>
    <mergeCell ref="G5:M5"/>
    <mergeCell ref="N5:R5"/>
    <mergeCell ref="G6:G7"/>
    <mergeCell ref="I6:M6"/>
    <mergeCell ref="N6:N7"/>
    <mergeCell ref="P6:R6"/>
    <mergeCell ref="Q19:Q20"/>
    <mergeCell ref="R19:R20"/>
    <mergeCell ref="O19:O20"/>
    <mergeCell ref="N19:N20"/>
    <mergeCell ref="P19:P20"/>
    <mergeCell ref="G19:G20"/>
    <mergeCell ref="D19:D20"/>
    <mergeCell ref="A19:A20"/>
    <mergeCell ref="C19:C20"/>
    <mergeCell ref="E19:E20"/>
    <mergeCell ref="C6:C7"/>
    <mergeCell ref="E6:F6"/>
    <mergeCell ref="G23:G24"/>
    <mergeCell ref="I23:I24"/>
    <mergeCell ref="J23:J24"/>
    <mergeCell ref="M19:M20"/>
    <mergeCell ref="H19:H20"/>
    <mergeCell ref="J19:J20"/>
    <mergeCell ref="K19:K20"/>
    <mergeCell ref="I19:I20"/>
    <mergeCell ref="L19:L20"/>
    <mergeCell ref="A31:T31"/>
    <mergeCell ref="D23:D24"/>
    <mergeCell ref="H23:H24"/>
    <mergeCell ref="O23:O24"/>
    <mergeCell ref="S23:S24"/>
    <mergeCell ref="M23:M24"/>
    <mergeCell ref="N23:N24"/>
    <mergeCell ref="R23:R24"/>
    <mergeCell ref="Q23:Q24"/>
    <mergeCell ref="K23:K24"/>
    <mergeCell ref="T19:T20"/>
    <mergeCell ref="A23:A24"/>
    <mergeCell ref="C23:C24"/>
    <mergeCell ref="E23:E24"/>
    <mergeCell ref="F23:F24"/>
    <mergeCell ref="S19:S20"/>
    <mergeCell ref="P23:P24"/>
    <mergeCell ref="T23:T24"/>
    <mergeCell ref="L23:L24"/>
    <mergeCell ref="F19:F20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vOZDUZTREST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User</cp:lastModifiedBy>
  <cp:lastPrinted>2017-11-06T08:41:26Z</cp:lastPrinted>
  <dcterms:created xsi:type="dcterms:W3CDTF">2002-10-15T04:49:42Z</dcterms:created>
  <dcterms:modified xsi:type="dcterms:W3CDTF">2017-11-06T08:42:46Z</dcterms:modified>
  <cp:category/>
  <cp:version/>
  <cp:contentType/>
  <cp:contentStatus/>
</cp:coreProperties>
</file>